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наградной лист" sheetId="1" r:id="rId1"/>
    <sheet name="пр.хода" sheetId="2" r:id="rId2"/>
    <sheet name="круги" sheetId="3" r:id="rId3"/>
    <sheet name="П-Ф ФИНАЛ" sheetId="4" r:id="rId4"/>
    <sheet name="пр.взвешивания" sheetId="5" r:id="rId5"/>
  </sheets>
  <externalReferences>
    <externalReference r:id="rId8"/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<sst xmlns="http://schemas.openxmlformats.org/spreadsheetml/2006/main" count="190" uniqueCount="84">
  <si>
    <t>№ п/п</t>
  </si>
  <si>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</si>
  <si>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</si>
  <si>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</si>
  <si>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</si>
  <si>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</si>
  <si>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</si>
  <si>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А</t>
  </si>
  <si>
    <t>Ф.И.О.</t>
  </si>
  <si>
    <t>Д. р., разряд</t>
  </si>
  <si>
    <t>Вед., регион</t>
  </si>
  <si>
    <t>круги</t>
  </si>
  <si>
    <t>очки</t>
  </si>
  <si>
    <t>место</t>
  </si>
  <si>
    <t>Б</t>
  </si>
  <si>
    <t>ПОЛУФИНАЛ</t>
  </si>
  <si>
    <t>ФИНАЛ</t>
  </si>
  <si>
    <t>СОСТАВ ПАР ПО КРУГАМ</t>
  </si>
  <si>
    <t>1 КРУГ</t>
  </si>
  <si>
    <t>Оценки</t>
  </si>
  <si>
    <t>Кол-во баллов</t>
  </si>
  <si>
    <t>Рез-т</t>
  </si>
  <si>
    <t>Время</t>
  </si>
  <si>
    <t>2 КРУГ</t>
  </si>
  <si>
    <t>3 КРУГ</t>
  </si>
  <si>
    <t>СВОБОДЕН</t>
  </si>
  <si>
    <t>ПОЛФИНАЛ</t>
  </si>
  <si>
    <t>ВСТРЕЧА 1</t>
  </si>
  <si>
    <t>Цвет</t>
  </si>
  <si>
    <t xml:space="preserve">ПРОТОКОЛ ХОДА СОРЕВНОВАНИЙ       </t>
  </si>
  <si>
    <t>ВСЕРОССИЙСКАЯ ФЕДЕРАЦИЯ САМБО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</si>
  <si>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</si>
  <si>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</si>
  <si>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</si>
  <si>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</si>
  <si>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</si>
  <si>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</si>
  <si>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РОДИНА Ирина Викторовна</t>
  </si>
  <si>
    <t>23.07.73 змс</t>
  </si>
  <si>
    <t>ПФО Пермский Пермь-Краснокамск Д</t>
  </si>
  <si>
    <t>011001   5703245788.</t>
  </si>
  <si>
    <t>Перчик ВТ Зубков ВД</t>
  </si>
  <si>
    <t>АЛЕКСЕЕВА Екатерина Михайловна</t>
  </si>
  <si>
    <t>23.11.86 мс</t>
  </si>
  <si>
    <t>Москва Самбо-70</t>
  </si>
  <si>
    <t>Кораллов АС, Кораллова ИА</t>
  </si>
  <si>
    <t>ДУДКИНА Валентина Владимировна</t>
  </si>
  <si>
    <t>91 кмс</t>
  </si>
  <si>
    <t>УФО Свердловская Екатеринбург Д</t>
  </si>
  <si>
    <t>003359</t>
  </si>
  <si>
    <t>ВАСИЛЬЕВА Елена Николаевна</t>
  </si>
  <si>
    <t>23.03.91 кмс</t>
  </si>
  <si>
    <t>ПФО Чувашская Чебоксары ПР</t>
  </si>
  <si>
    <t>97043285330.</t>
  </si>
  <si>
    <t>Ядринцев ВА Петров НН</t>
  </si>
  <si>
    <t>ФЕДОСЕЕНКО Светлана Александровна</t>
  </si>
  <si>
    <t>20.05.83 мсмк</t>
  </si>
  <si>
    <t>СФО Новосибирская Болотное</t>
  </si>
  <si>
    <t>012114  5004295395/</t>
  </si>
  <si>
    <t>Александров ЮП</t>
  </si>
  <si>
    <t>ХАКИМОВА Елена Сергеевна</t>
  </si>
  <si>
    <t>02.03.88 мс</t>
  </si>
  <si>
    <t>ПФО Оренбургская Бузулук Д</t>
  </si>
  <si>
    <t>000576   5308773114.</t>
  </si>
  <si>
    <t>Плотников ПД</t>
  </si>
  <si>
    <t>ПОНОМАРЕВА Мария Александровна</t>
  </si>
  <si>
    <t>27.09.89 МС</t>
  </si>
  <si>
    <t>С. Петрбург ПР</t>
  </si>
  <si>
    <t>Волков АВ</t>
  </si>
  <si>
    <t>017386.</t>
  </si>
  <si>
    <t>БАЛАШОВА Анна Викторовна</t>
  </si>
  <si>
    <t>ПФО Пермский Пермь Д</t>
  </si>
  <si>
    <t>008202</t>
  </si>
  <si>
    <t>Брулетова ЛА</t>
  </si>
  <si>
    <t>в.к      св 80           кг.</t>
  </si>
  <si>
    <t>18.11.83 мсмк</t>
  </si>
  <si>
    <t>2,20</t>
  </si>
  <si>
    <t>1,00</t>
  </si>
  <si>
    <t>2,40</t>
  </si>
  <si>
    <t>4/0</t>
  </si>
  <si>
    <t>3/1</t>
  </si>
  <si>
    <t>3\1</t>
  </si>
  <si>
    <t>5-6</t>
  </si>
  <si>
    <t>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</si>
</sst>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i/>
      <sz val="12"/>
      <name val="Arial"/>
      <family val="2"/>
    </font>
    <font>
      <b/>
      <sz val="14"/>
      <color indexed="9"/>
      <name val="Arial"/>
      <family val="2"/>
    </font>
    <font>
      <b/>
      <sz val="16"/>
      <color indexed="10"/>
      <name val="CyrillicOld"/>
      <family val="0"/>
    </font>
    <font>
      <b/>
      <sz val="10"/>
      <color indexed="10"/>
      <name val="Arial Narrow"/>
      <family val="2"/>
    </font>
    <font>
      <b/>
      <sz val="14"/>
      <name val="Arial"/>
      <family val="2"/>
    </font>
    <font>
      <sz val="10"/>
      <color indexed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1"/>
      <name val="Arial Narrow"/>
      <family val="2"/>
    </font>
    <font>
      <sz val="14"/>
      <name val="Arial"/>
      <family val="0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2" fillId="0" borderId="0" xfId="42" applyFont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42" applyFont="1" applyBorder="1" applyAlignment="1" applyProtection="1">
      <alignment vertical="center" wrapText="1"/>
      <protection/>
    </xf>
    <xf numFmtId="0" fontId="2" fillId="0" borderId="0" xfId="42" applyFont="1" applyBorder="1" applyAlignment="1" applyProtection="1">
      <alignment vertical="center" wrapText="1"/>
      <protection/>
    </xf>
    <xf numFmtId="0" fontId="12" fillId="0" borderId="0" xfId="42" applyFont="1" applyAlignment="1" applyProtection="1">
      <alignment/>
      <protection/>
    </xf>
    <xf numFmtId="0" fontId="5" fillId="0" borderId="0" xfId="42" applyFont="1" applyAlignment="1" applyProtection="1">
      <alignment horizontal="center" vertical="center"/>
      <protection/>
    </xf>
    <xf numFmtId="0" fontId="7" fillId="33" borderId="15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/>
    </xf>
    <xf numFmtId="0" fontId="3" fillId="33" borderId="0" xfId="0" applyNumberFormat="1" applyFont="1" applyFill="1" applyBorder="1" applyAlignment="1">
      <alignment horizontal="center"/>
    </xf>
    <xf numFmtId="0" fontId="3" fillId="0" borderId="16" xfId="42" applyNumberFormat="1" applyFont="1" applyBorder="1" applyAlignment="1" applyProtection="1">
      <alignment horizontal="center"/>
      <protection/>
    </xf>
    <xf numFmtId="0" fontId="3" fillId="0" borderId="17" xfId="42" applyNumberFormat="1" applyFont="1" applyBorder="1" applyAlignment="1" applyProtection="1">
      <alignment horizontal="center"/>
      <protection/>
    </xf>
    <xf numFmtId="0" fontId="3" fillId="0" borderId="18" xfId="42" applyNumberFormat="1" applyFont="1" applyBorder="1" applyAlignment="1" applyProtection="1">
      <alignment horizontal="center"/>
      <protection/>
    </xf>
    <xf numFmtId="0" fontId="3" fillId="33" borderId="19" xfId="0" applyNumberFormat="1" applyFont="1" applyFill="1" applyBorder="1" applyAlignment="1">
      <alignment horizontal="center"/>
    </xf>
    <xf numFmtId="0" fontId="3" fillId="0" borderId="19" xfId="42" applyNumberFormat="1" applyFont="1" applyBorder="1" applyAlignment="1" applyProtection="1">
      <alignment horizontal="center"/>
      <protection/>
    </xf>
    <xf numFmtId="0" fontId="3" fillId="0" borderId="20" xfId="42" applyNumberFormat="1" applyFont="1" applyBorder="1" applyAlignment="1" applyProtection="1">
      <alignment horizontal="center"/>
      <protection/>
    </xf>
    <xf numFmtId="0" fontId="3" fillId="33" borderId="21" xfId="0" applyNumberFormat="1" applyFont="1" applyFill="1" applyBorder="1" applyAlignment="1">
      <alignment horizontal="center"/>
    </xf>
    <xf numFmtId="0" fontId="7" fillId="33" borderId="17" xfId="0" applyNumberFormat="1" applyFont="1" applyFill="1" applyBorder="1" applyAlignment="1">
      <alignment horizontal="center"/>
    </xf>
    <xf numFmtId="0" fontId="3" fillId="0" borderId="22" xfId="42" applyNumberFormat="1" applyFont="1" applyBorder="1" applyAlignment="1" applyProtection="1">
      <alignment horizontal="center"/>
      <protection/>
    </xf>
    <xf numFmtId="0" fontId="3" fillId="33" borderId="23" xfId="0" applyNumberFormat="1" applyFont="1" applyFill="1" applyBorder="1" applyAlignment="1">
      <alignment horizontal="center"/>
    </xf>
    <xf numFmtId="0" fontId="14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13" fillId="0" borderId="0" xfId="0" applyNumberFormat="1" applyFont="1" applyAlignment="1">
      <alignment/>
    </xf>
    <xf numFmtId="0" fontId="7" fillId="0" borderId="12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7" fillId="33" borderId="24" xfId="0" applyNumberFormat="1" applyFont="1" applyFill="1" applyBorder="1" applyAlignment="1">
      <alignment/>
    </xf>
    <xf numFmtId="0" fontId="7" fillId="33" borderId="25" xfId="0" applyNumberFormat="1" applyFont="1" applyFill="1" applyBorder="1" applyAlignment="1">
      <alignment/>
    </xf>
    <xf numFmtId="0" fontId="7" fillId="0" borderId="16" xfId="42" applyNumberFormat="1" applyFont="1" applyBorder="1" applyAlignment="1" applyProtection="1">
      <alignment horizontal="center"/>
      <protection/>
    </xf>
    <xf numFmtId="0" fontId="7" fillId="0" borderId="26" xfId="42" applyNumberFormat="1" applyFont="1" applyBorder="1" applyAlignment="1" applyProtection="1">
      <alignment horizontal="center"/>
      <protection/>
    </xf>
    <xf numFmtId="0" fontId="7" fillId="0" borderId="18" xfId="42" applyNumberFormat="1" applyFont="1" applyBorder="1" applyAlignment="1" applyProtection="1">
      <alignment horizontal="center"/>
      <protection/>
    </xf>
    <xf numFmtId="0" fontId="7" fillId="33" borderId="19" xfId="0" applyNumberFormat="1" applyFont="1" applyFill="1" applyBorder="1" applyAlignment="1">
      <alignment horizontal="center"/>
    </xf>
    <xf numFmtId="0" fontId="7" fillId="0" borderId="27" xfId="42" applyNumberFormat="1" applyFont="1" applyBorder="1" applyAlignment="1" applyProtection="1">
      <alignment horizontal="center"/>
      <protection/>
    </xf>
    <xf numFmtId="0" fontId="7" fillId="33" borderId="28" xfId="0" applyNumberFormat="1" applyFont="1" applyFill="1" applyBorder="1" applyAlignment="1">
      <alignment/>
    </xf>
    <xf numFmtId="0" fontId="7" fillId="0" borderId="29" xfId="42" applyNumberFormat="1" applyFont="1" applyBorder="1" applyAlignment="1" applyProtection="1">
      <alignment horizontal="center"/>
      <protection/>
    </xf>
    <xf numFmtId="0" fontId="7" fillId="0" borderId="30" xfId="42" applyNumberFormat="1" applyFont="1" applyBorder="1" applyAlignment="1" applyProtection="1">
      <alignment horizontal="center"/>
      <protection/>
    </xf>
    <xf numFmtId="0" fontId="7" fillId="33" borderId="31" xfId="0" applyNumberFormat="1" applyFont="1" applyFill="1" applyBorder="1" applyAlignment="1">
      <alignment/>
    </xf>
    <xf numFmtId="0" fontId="7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7" fillId="0" borderId="35" xfId="0" applyNumberFormat="1" applyFont="1" applyBorder="1" applyAlignment="1">
      <alignment horizontal="center" vertical="center"/>
    </xf>
    <xf numFmtId="0" fontId="7" fillId="0" borderId="0" xfId="42" applyNumberFormat="1" applyFont="1" applyAlignment="1" applyProtection="1">
      <alignment/>
      <protection/>
    </xf>
    <xf numFmtId="0" fontId="14" fillId="0" borderId="0" xfId="0" applyNumberFormat="1" applyFont="1" applyAlignment="1">
      <alignment/>
    </xf>
    <xf numFmtId="0" fontId="3" fillId="0" borderId="0" xfId="42" applyNumberFormat="1" applyFont="1" applyAlignment="1" applyProtection="1">
      <alignment/>
      <protection/>
    </xf>
    <xf numFmtId="0" fontId="7" fillId="0" borderId="32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right"/>
    </xf>
    <xf numFmtId="0" fontId="17" fillId="0" borderId="33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15" fillId="0" borderId="0" xfId="0" applyNumberFormat="1" applyFont="1" applyBorder="1" applyAlignment="1">
      <alignment/>
    </xf>
    <xf numFmtId="0" fontId="3" fillId="0" borderId="0" xfId="42" applyNumberFormat="1" applyFont="1" applyBorder="1" applyAlignment="1" applyProtection="1">
      <alignment/>
      <protection/>
    </xf>
    <xf numFmtId="0" fontId="16" fillId="0" borderId="0" xfId="42" applyNumberFormat="1" applyFont="1" applyBorder="1" applyAlignment="1" applyProtection="1">
      <alignment/>
      <protection/>
    </xf>
    <xf numFmtId="0" fontId="7" fillId="0" borderId="0" xfId="0" applyFont="1" applyAlignment="1">
      <alignment horizontal="center" vertical="center"/>
    </xf>
    <xf numFmtId="0" fontId="3" fillId="0" borderId="36" xfId="42" applyNumberFormat="1" applyFont="1" applyBorder="1" applyAlignment="1" applyProtection="1">
      <alignment horizontal="center"/>
      <protection/>
    </xf>
    <xf numFmtId="0" fontId="3" fillId="0" borderId="37" xfId="42" applyNumberFormat="1" applyFont="1" applyBorder="1" applyAlignment="1" applyProtection="1">
      <alignment horizontal="center"/>
      <protection/>
    </xf>
    <xf numFmtId="49" fontId="3" fillId="0" borderId="16" xfId="42" applyNumberFormat="1" applyFont="1" applyBorder="1" applyAlignment="1" applyProtection="1">
      <alignment horizontal="center"/>
      <protection/>
    </xf>
    <xf numFmtId="0" fontId="3" fillId="0" borderId="38" xfId="42" applyNumberFormat="1" applyFont="1" applyBorder="1" applyAlignment="1" applyProtection="1">
      <alignment horizontal="center"/>
      <protection/>
    </xf>
    <xf numFmtId="0" fontId="3" fillId="33" borderId="39" xfId="42" applyNumberFormat="1" applyFont="1" applyFill="1" applyBorder="1" applyAlignment="1" applyProtection="1">
      <alignment horizontal="center"/>
      <protection/>
    </xf>
    <xf numFmtId="0" fontId="3" fillId="0" borderId="39" xfId="42" applyNumberFormat="1" applyFont="1" applyBorder="1" applyAlignment="1" applyProtection="1">
      <alignment horizontal="center"/>
      <protection/>
    </xf>
    <xf numFmtId="0" fontId="3" fillId="0" borderId="40" xfId="42" applyNumberFormat="1" applyFont="1" applyBorder="1" applyAlignment="1" applyProtection="1">
      <alignment horizontal="center"/>
      <protection/>
    </xf>
    <xf numFmtId="49" fontId="3" fillId="0" borderId="18" xfId="42" applyNumberFormat="1" applyFont="1" applyBorder="1" applyAlignment="1" applyProtection="1">
      <alignment horizontal="center"/>
      <protection/>
    </xf>
    <xf numFmtId="49" fontId="3" fillId="0" borderId="30" xfId="42" applyNumberFormat="1" applyFont="1" applyBorder="1" applyAlignment="1" applyProtection="1">
      <alignment horizontal="center"/>
      <protection/>
    </xf>
    <xf numFmtId="0" fontId="3" fillId="0" borderId="41" xfId="42" applyNumberFormat="1" applyFont="1" applyBorder="1" applyAlignment="1" applyProtection="1">
      <alignment horizontal="center"/>
      <protection/>
    </xf>
    <xf numFmtId="0" fontId="3" fillId="0" borderId="42" xfId="42" applyNumberFormat="1" applyFont="1" applyBorder="1" applyAlignment="1" applyProtection="1">
      <alignment horizontal="center"/>
      <protection/>
    </xf>
    <xf numFmtId="0" fontId="3" fillId="0" borderId="43" xfId="42" applyNumberFormat="1" applyFont="1" applyBorder="1" applyAlignment="1" applyProtection="1">
      <alignment horizontal="center"/>
      <protection/>
    </xf>
    <xf numFmtId="49" fontId="3" fillId="0" borderId="31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8" fillId="34" borderId="24" xfId="0" applyFont="1" applyFill="1" applyBorder="1" applyAlignment="1">
      <alignment horizontal="center" vertical="center"/>
    </xf>
    <xf numFmtId="0" fontId="18" fillId="34" borderId="25" xfId="0" applyFont="1" applyFill="1" applyBorder="1" applyAlignment="1">
      <alignment horizontal="center" vertical="center"/>
    </xf>
    <xf numFmtId="0" fontId="18" fillId="34" borderId="46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8" fillId="35" borderId="47" xfId="42" applyFont="1" applyFill="1" applyBorder="1" applyAlignment="1" applyProtection="1">
      <alignment horizontal="center" vertical="center" wrapText="1"/>
      <protection/>
    </xf>
    <xf numFmtId="0" fontId="8" fillId="35" borderId="48" xfId="42" applyFont="1" applyFill="1" applyBorder="1" applyAlignment="1" applyProtection="1">
      <alignment horizontal="center" vertical="center" wrapText="1"/>
      <protection/>
    </xf>
    <xf numFmtId="0" fontId="8" fillId="35" borderId="49" xfId="42" applyFont="1" applyFill="1" applyBorder="1" applyAlignment="1" applyProtection="1">
      <alignment horizontal="center" vertical="center" wrapText="1"/>
      <protection/>
    </xf>
    <xf numFmtId="0" fontId="0" fillId="0" borderId="15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9" fillId="36" borderId="47" xfId="42" applyFont="1" applyFill="1" applyBorder="1" applyAlignment="1" applyProtection="1">
      <alignment horizontal="center" vertical="center"/>
      <protection/>
    </xf>
    <xf numFmtId="0" fontId="9" fillId="36" borderId="48" xfId="42" applyFont="1" applyFill="1" applyBorder="1" applyAlignment="1" applyProtection="1">
      <alignment horizontal="center" vertical="center"/>
      <protection/>
    </xf>
    <xf numFmtId="0" fontId="9" fillId="36" borderId="49" xfId="42" applyFont="1" applyFill="1" applyBorder="1" applyAlignment="1" applyProtection="1">
      <alignment horizontal="center" vertical="center"/>
      <protection/>
    </xf>
    <xf numFmtId="0" fontId="18" fillId="36" borderId="24" xfId="0" applyFont="1" applyFill="1" applyBorder="1" applyAlignment="1">
      <alignment horizontal="center" vertical="center"/>
    </xf>
    <xf numFmtId="0" fontId="18" fillId="36" borderId="25" xfId="0" applyFont="1" applyFill="1" applyBorder="1" applyAlignment="1">
      <alignment horizontal="center" vertical="center"/>
    </xf>
    <xf numFmtId="0" fontId="18" fillId="36" borderId="46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18" fillId="37" borderId="24" xfId="0" applyFont="1" applyFill="1" applyBorder="1" applyAlignment="1">
      <alignment horizontal="center" vertical="center"/>
    </xf>
    <xf numFmtId="0" fontId="18" fillId="37" borderId="25" xfId="0" applyFont="1" applyFill="1" applyBorder="1" applyAlignment="1">
      <alignment horizontal="center" vertical="center"/>
    </xf>
    <xf numFmtId="0" fontId="18" fillId="37" borderId="46" xfId="0" applyFont="1" applyFill="1" applyBorder="1" applyAlignment="1">
      <alignment horizontal="center" vertical="center"/>
    </xf>
    <xf numFmtId="0" fontId="3" fillId="0" borderId="50" xfId="42" applyNumberFormat="1" applyFont="1" applyBorder="1" applyAlignment="1" applyProtection="1">
      <alignment horizontal="center" vertical="center" wrapText="1"/>
      <protection/>
    </xf>
    <xf numFmtId="0" fontId="7" fillId="0" borderId="51" xfId="0" applyNumberFormat="1" applyFont="1" applyBorder="1" applyAlignment="1">
      <alignment horizontal="center" vertical="center" wrapText="1"/>
    </xf>
    <xf numFmtId="0" fontId="23" fillId="0" borderId="52" xfId="42" applyNumberFormat="1" applyFont="1" applyBorder="1" applyAlignment="1" applyProtection="1">
      <alignment horizontal="center" vertical="center" wrapText="1"/>
      <protection/>
    </xf>
    <xf numFmtId="0" fontId="24" fillId="0" borderId="53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7" fillId="0" borderId="54" xfId="0" applyNumberFormat="1" applyFont="1" applyBorder="1" applyAlignment="1">
      <alignment horizontal="center" vertical="center" wrapText="1"/>
    </xf>
    <xf numFmtId="0" fontId="3" fillId="0" borderId="55" xfId="42" applyNumberFormat="1" applyFont="1" applyBorder="1" applyAlignment="1" applyProtection="1">
      <alignment horizontal="left" vertical="center" wrapText="1"/>
      <protection/>
    </xf>
    <xf numFmtId="0" fontId="7" fillId="0" borderId="55" xfId="0" applyNumberFormat="1" applyFont="1" applyBorder="1" applyAlignment="1">
      <alignment horizontal="left" vertical="center" wrapText="1"/>
    </xf>
    <xf numFmtId="0" fontId="3" fillId="0" borderId="51" xfId="42" applyNumberFormat="1" applyFont="1" applyBorder="1" applyAlignment="1" applyProtection="1">
      <alignment horizontal="center" vertical="center" wrapText="1"/>
      <protection/>
    </xf>
    <xf numFmtId="0" fontId="3" fillId="0" borderId="56" xfId="0" applyNumberFormat="1" applyFont="1" applyFill="1" applyBorder="1" applyAlignment="1">
      <alignment horizontal="center" vertical="center" wrapText="1"/>
    </xf>
    <xf numFmtId="0" fontId="3" fillId="0" borderId="55" xfId="0" applyNumberFormat="1" applyFont="1" applyFill="1" applyBorder="1" applyAlignment="1">
      <alignment horizontal="center" vertical="center" wrapText="1"/>
    </xf>
    <xf numFmtId="0" fontId="7" fillId="0" borderId="57" xfId="0" applyNumberFormat="1" applyFont="1" applyBorder="1" applyAlignment="1">
      <alignment horizontal="center" vertical="center" wrapText="1"/>
    </xf>
    <xf numFmtId="0" fontId="7" fillId="0" borderId="58" xfId="0" applyNumberFormat="1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7" fillId="0" borderId="60" xfId="0" applyNumberFormat="1" applyFont="1" applyBorder="1" applyAlignment="1">
      <alignment horizontal="center" vertical="center" wrapText="1"/>
    </xf>
    <xf numFmtId="0" fontId="3" fillId="0" borderId="56" xfId="42" applyNumberFormat="1" applyFont="1" applyBorder="1" applyAlignment="1" applyProtection="1">
      <alignment horizontal="left" vertical="center" wrapText="1"/>
      <protection/>
    </xf>
    <xf numFmtId="0" fontId="7" fillId="0" borderId="35" xfId="0" applyNumberFormat="1" applyFont="1" applyBorder="1" applyAlignment="1">
      <alignment horizontal="center" vertical="center" wrapText="1"/>
    </xf>
    <xf numFmtId="0" fontId="7" fillId="0" borderId="59" xfId="0" applyNumberFormat="1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center" vertical="center" wrapText="1"/>
    </xf>
    <xf numFmtId="0" fontId="23" fillId="0" borderId="53" xfId="42" applyNumberFormat="1" applyFont="1" applyBorder="1" applyAlignment="1" applyProtection="1">
      <alignment horizontal="center" vertical="center" wrapText="1"/>
      <protection/>
    </xf>
    <xf numFmtId="0" fontId="7" fillId="0" borderId="56" xfId="0" applyNumberFormat="1" applyFont="1" applyBorder="1" applyAlignment="1">
      <alignment horizontal="center" vertical="center" wrapText="1"/>
    </xf>
    <xf numFmtId="0" fontId="7" fillId="0" borderId="55" xfId="0" applyNumberFormat="1" applyFont="1" applyBorder="1" applyAlignment="1">
      <alignment horizontal="center" vertical="center" wrapText="1"/>
    </xf>
    <xf numFmtId="0" fontId="24" fillId="0" borderId="61" xfId="0" applyNumberFormat="1" applyFont="1" applyBorder="1" applyAlignment="1">
      <alignment horizontal="center" vertical="center" wrapText="1"/>
    </xf>
    <xf numFmtId="0" fontId="3" fillId="0" borderId="62" xfId="0" applyNumberFormat="1" applyFont="1" applyFill="1" applyBorder="1" applyAlignment="1">
      <alignment horizontal="center" vertical="center" wrapText="1"/>
    </xf>
    <xf numFmtId="0" fontId="7" fillId="0" borderId="58" xfId="0" applyNumberFormat="1" applyFont="1" applyFill="1" applyBorder="1" applyAlignment="1">
      <alignment horizontal="center" vertical="center" wrapText="1"/>
    </xf>
    <xf numFmtId="0" fontId="7" fillId="0" borderId="63" xfId="0" applyNumberFormat="1" applyFont="1" applyFill="1" applyBorder="1" applyAlignment="1">
      <alignment horizontal="center" vertical="center" wrapText="1"/>
    </xf>
    <xf numFmtId="0" fontId="7" fillId="0" borderId="64" xfId="0" applyNumberFormat="1" applyFont="1" applyBorder="1" applyAlignment="1">
      <alignment horizontal="center" vertical="center" wrapText="1"/>
    </xf>
    <xf numFmtId="0" fontId="7" fillId="0" borderId="65" xfId="0" applyNumberFormat="1" applyFont="1" applyBorder="1" applyAlignment="1">
      <alignment horizontal="center" vertical="center" wrapText="1"/>
    </xf>
    <xf numFmtId="0" fontId="7" fillId="0" borderId="62" xfId="0" applyNumberFormat="1" applyFont="1" applyBorder="1" applyAlignment="1">
      <alignment horizontal="left" vertical="center" wrapText="1"/>
    </xf>
    <xf numFmtId="0" fontId="7" fillId="0" borderId="55" xfId="0" applyNumberFormat="1" applyFont="1" applyFill="1" applyBorder="1" applyAlignment="1">
      <alignment horizontal="center" vertical="center" wrapText="1"/>
    </xf>
    <xf numFmtId="0" fontId="7" fillId="0" borderId="62" xfId="0" applyNumberFormat="1" applyFont="1" applyFill="1" applyBorder="1" applyAlignment="1">
      <alignment horizontal="center" vertical="center" wrapText="1"/>
    </xf>
    <xf numFmtId="0" fontId="3" fillId="0" borderId="66" xfId="0" applyNumberFormat="1" applyFont="1" applyBorder="1" applyAlignment="1">
      <alignment horizontal="left" vertical="center" wrapText="1"/>
    </xf>
    <xf numFmtId="0" fontId="3" fillId="0" borderId="67" xfId="0" applyNumberFormat="1" applyFont="1" applyBorder="1" applyAlignment="1">
      <alignment horizontal="left" vertical="center" wrapText="1"/>
    </xf>
    <xf numFmtId="0" fontId="3" fillId="0" borderId="52" xfId="0" applyNumberFormat="1" applyFont="1" applyBorder="1" applyAlignment="1">
      <alignment horizontal="center" vertical="center" wrapText="1"/>
    </xf>
    <xf numFmtId="0" fontId="3" fillId="0" borderId="53" xfId="0" applyNumberFormat="1" applyFont="1" applyBorder="1" applyAlignment="1">
      <alignment horizontal="center" vertical="center" wrapText="1"/>
    </xf>
    <xf numFmtId="0" fontId="7" fillId="0" borderId="54" xfId="0" applyNumberFormat="1" applyFont="1" applyFill="1" applyBorder="1" applyAlignment="1">
      <alignment horizontal="center" vertical="center" wrapText="1"/>
    </xf>
    <xf numFmtId="0" fontId="7" fillId="0" borderId="65" xfId="0" applyNumberFormat="1" applyFont="1" applyFill="1" applyBorder="1" applyAlignment="1">
      <alignment horizontal="center" vertical="center" wrapText="1"/>
    </xf>
    <xf numFmtId="0" fontId="3" fillId="0" borderId="68" xfId="0" applyNumberFormat="1" applyFont="1" applyBorder="1" applyAlignment="1">
      <alignment horizontal="left" vertical="center" wrapText="1"/>
    </xf>
    <xf numFmtId="0" fontId="3" fillId="0" borderId="69" xfId="0" applyNumberFormat="1" applyFont="1" applyBorder="1" applyAlignment="1">
      <alignment horizontal="center" vertical="center" wrapText="1"/>
    </xf>
    <xf numFmtId="0" fontId="3" fillId="0" borderId="70" xfId="0" applyNumberFormat="1" applyFont="1" applyBorder="1" applyAlignment="1">
      <alignment horizontal="center" vertical="center" wrapText="1"/>
    </xf>
    <xf numFmtId="0" fontId="3" fillId="0" borderId="61" xfId="0" applyNumberFormat="1" applyFont="1" applyBorder="1" applyAlignment="1">
      <alignment horizontal="center" vertical="center" wrapText="1"/>
    </xf>
    <xf numFmtId="0" fontId="7" fillId="0" borderId="47" xfId="0" applyNumberFormat="1" applyFont="1" applyBorder="1" applyAlignment="1">
      <alignment horizontal="center" vertical="center" wrapText="1"/>
    </xf>
    <xf numFmtId="0" fontId="7" fillId="0" borderId="48" xfId="0" applyNumberFormat="1" applyFont="1" applyBorder="1" applyAlignment="1">
      <alignment horizontal="center" vertical="center" wrapText="1"/>
    </xf>
    <xf numFmtId="0" fontId="7" fillId="0" borderId="49" xfId="0" applyNumberFormat="1" applyFont="1" applyBorder="1" applyAlignment="1">
      <alignment horizontal="center" vertical="center" wrapText="1"/>
    </xf>
    <xf numFmtId="0" fontId="7" fillId="0" borderId="71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center" vertical="center" wrapText="1"/>
    </xf>
    <xf numFmtId="0" fontId="3" fillId="0" borderId="72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textRotation="90" wrapText="1"/>
    </xf>
    <xf numFmtId="0" fontId="7" fillId="0" borderId="46" xfId="0" applyFont="1" applyBorder="1" applyAlignment="1">
      <alignment horizontal="center" vertical="center" textRotation="90" wrapText="1"/>
    </xf>
    <xf numFmtId="0" fontId="7" fillId="0" borderId="56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22" fillId="0" borderId="67" xfId="0" applyNumberFormat="1" applyFont="1" applyFill="1" applyBorder="1" applyAlignment="1">
      <alignment horizontal="left" vertical="center" wrapText="1"/>
    </xf>
    <xf numFmtId="0" fontId="22" fillId="0" borderId="55" xfId="0" applyNumberFormat="1" applyFont="1" applyBorder="1" applyAlignment="1">
      <alignment horizontal="center" vertical="center" wrapText="1"/>
    </xf>
    <xf numFmtId="0" fontId="22" fillId="0" borderId="51" xfId="0" applyNumberFormat="1" applyFont="1" applyBorder="1" applyAlignment="1">
      <alignment horizontal="center" vertical="center" wrapText="1"/>
    </xf>
    <xf numFmtId="0" fontId="22" fillId="0" borderId="66" xfId="0" applyNumberFormat="1" applyFont="1" applyFill="1" applyBorder="1" applyAlignment="1">
      <alignment horizontal="left" vertical="center" wrapText="1"/>
    </xf>
    <xf numFmtId="0" fontId="22" fillId="0" borderId="56" xfId="0" applyNumberFormat="1" applyFont="1" applyBorder="1" applyAlignment="1">
      <alignment horizontal="center" vertical="center" wrapText="1"/>
    </xf>
    <xf numFmtId="0" fontId="22" fillId="0" borderId="73" xfId="0" applyNumberFormat="1" applyFont="1" applyBorder="1" applyAlignment="1">
      <alignment horizontal="center" vertical="center" wrapText="1"/>
    </xf>
    <xf numFmtId="0" fontId="22" fillId="0" borderId="50" xfId="0" applyNumberFormat="1" applyFont="1" applyBorder="1" applyAlignment="1">
      <alignment horizontal="center" vertical="center" wrapText="1"/>
    </xf>
    <xf numFmtId="0" fontId="22" fillId="0" borderId="34" xfId="0" applyNumberFormat="1" applyFont="1" applyBorder="1" applyAlignment="1">
      <alignment horizontal="center" vertical="center" wrapText="1"/>
    </xf>
    <xf numFmtId="0" fontId="22" fillId="0" borderId="52" xfId="0" applyNumberFormat="1" applyFont="1" applyBorder="1" applyAlignment="1">
      <alignment horizontal="left" vertical="center" wrapText="1"/>
    </xf>
    <xf numFmtId="0" fontId="22" fillId="0" borderId="42" xfId="0" applyNumberFormat="1" applyFont="1" applyBorder="1" applyAlignment="1">
      <alignment horizontal="left" vertical="center" wrapText="1"/>
    </xf>
    <xf numFmtId="0" fontId="22" fillId="0" borderId="69" xfId="0" applyNumberFormat="1" applyFont="1" applyBorder="1" applyAlignment="1">
      <alignment horizontal="center" vertical="center" wrapText="1"/>
    </xf>
    <xf numFmtId="0" fontId="22" fillId="0" borderId="53" xfId="0" applyNumberFormat="1" applyFont="1" applyBorder="1" applyAlignment="1">
      <alignment horizontal="left" vertical="center" wrapText="1"/>
    </xf>
    <xf numFmtId="49" fontId="22" fillId="0" borderId="55" xfId="0" applyNumberFormat="1" applyFont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/>
    </xf>
    <xf numFmtId="0" fontId="22" fillId="0" borderId="72" xfId="0" applyNumberFormat="1" applyFont="1" applyBorder="1" applyAlignment="1">
      <alignment horizontal="center" vertical="center" wrapText="1"/>
    </xf>
    <xf numFmtId="0" fontId="22" fillId="0" borderId="39" xfId="0" applyNumberFormat="1" applyFont="1" applyBorder="1" applyAlignment="1">
      <alignment horizontal="center" vertical="center" wrapText="1"/>
    </xf>
    <xf numFmtId="49" fontId="22" fillId="0" borderId="56" xfId="0" applyNumberFormat="1" applyFont="1" applyBorder="1" applyAlignment="1">
      <alignment horizontal="center" vertical="center" wrapText="1"/>
    </xf>
    <xf numFmtId="0" fontId="2" fillId="0" borderId="0" xfId="42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2" fillId="0" borderId="0" xfId="42" applyFont="1" applyAlignment="1" applyProtection="1">
      <alignment horizontal="center" vertical="center" wrapText="1"/>
      <protection/>
    </xf>
    <xf numFmtId="0" fontId="6" fillId="0" borderId="0" xfId="42" applyFont="1" applyAlignment="1" applyProtection="1">
      <alignment horizontal="center" vertical="center" wrapText="1"/>
      <protection/>
    </xf>
    <xf numFmtId="0" fontId="5" fillId="38" borderId="47" xfId="42" applyNumberFormat="1" applyFont="1" applyFill="1" applyBorder="1" applyAlignment="1" applyProtection="1">
      <alignment horizontal="center" vertical="center" wrapText="1"/>
      <protection/>
    </xf>
    <xf numFmtId="0" fontId="5" fillId="38" borderId="48" xfId="42" applyNumberFormat="1" applyFont="1" applyFill="1" applyBorder="1" applyAlignment="1" applyProtection="1">
      <alignment horizontal="center" vertical="center" wrapText="1"/>
      <protection/>
    </xf>
    <xf numFmtId="0" fontId="5" fillId="38" borderId="49" xfId="42" applyNumberFormat="1" applyFont="1" applyFill="1" applyBorder="1" applyAlignment="1" applyProtection="1">
      <alignment horizontal="center" vertical="center" wrapText="1"/>
      <protection/>
    </xf>
    <xf numFmtId="0" fontId="13" fillId="0" borderId="59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1" fillId="39" borderId="47" xfId="42" applyFont="1" applyFill="1" applyBorder="1" applyAlignment="1" applyProtection="1">
      <alignment horizontal="center" vertical="center"/>
      <protection/>
    </xf>
    <xf numFmtId="0" fontId="21" fillId="39" borderId="49" xfId="0" applyFont="1" applyFill="1" applyBorder="1" applyAlignment="1">
      <alignment horizontal="center" vertical="center"/>
    </xf>
    <xf numFmtId="0" fontId="22" fillId="0" borderId="70" xfId="0" applyNumberFormat="1" applyFont="1" applyBorder="1" applyAlignment="1">
      <alignment horizontal="center" vertical="center" wrapText="1"/>
    </xf>
    <xf numFmtId="0" fontId="22" fillId="0" borderId="61" xfId="0" applyNumberFormat="1" applyFont="1" applyBorder="1" applyAlignment="1">
      <alignment horizontal="left" vertical="center" wrapText="1"/>
    </xf>
    <xf numFmtId="49" fontId="22" fillId="0" borderId="62" xfId="0" applyNumberFormat="1" applyFont="1" applyBorder="1" applyAlignment="1">
      <alignment horizontal="center" vertical="center" wrapText="1"/>
    </xf>
    <xf numFmtId="0" fontId="22" fillId="0" borderId="68" xfId="0" applyNumberFormat="1" applyFont="1" applyFill="1" applyBorder="1" applyAlignment="1">
      <alignment horizontal="left" vertical="center" wrapText="1"/>
    </xf>
    <xf numFmtId="0" fontId="22" fillId="0" borderId="62" xfId="0" applyNumberFormat="1" applyFont="1" applyBorder="1" applyAlignment="1">
      <alignment horizontal="center" vertical="center" wrapText="1"/>
    </xf>
    <xf numFmtId="0" fontId="22" fillId="0" borderId="6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69" xfId="42" applyFont="1" applyBorder="1" applyAlignment="1" applyProtection="1">
      <alignment horizontal="left" vertical="center" wrapText="1"/>
      <protection/>
    </xf>
    <xf numFmtId="0" fontId="7" fillId="0" borderId="69" xfId="0" applyFont="1" applyBorder="1" applyAlignment="1">
      <alignment horizontal="left" vertical="center" wrapText="1"/>
    </xf>
    <xf numFmtId="0" fontId="7" fillId="0" borderId="69" xfId="0" applyFont="1" applyBorder="1" applyAlignment="1">
      <alignment horizontal="center" vertical="center" wrapText="1"/>
    </xf>
    <xf numFmtId="49" fontId="7" fillId="0" borderId="69" xfId="0" applyNumberFormat="1" applyFont="1" applyBorder="1" applyAlignment="1">
      <alignment horizontal="center" vertical="center" wrapText="1"/>
    </xf>
    <xf numFmtId="49" fontId="3" fillId="0" borderId="69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69" xfId="42" applyFont="1" applyBorder="1" applyAlignment="1" applyProtection="1">
      <alignment horizontal="left" vertical="center" wrapText="1"/>
      <protection/>
    </xf>
    <xf numFmtId="0" fontId="7" fillId="0" borderId="70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19" xfId="42" applyFont="1" applyBorder="1" applyAlignment="1" applyProtection="1">
      <alignment horizontal="left" vertical="center" wrapText="1"/>
      <protection/>
    </xf>
    <xf numFmtId="0" fontId="0" fillId="0" borderId="69" xfId="42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0" fontId="0" fillId="0" borderId="3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7" fillId="0" borderId="39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30" xfId="0" applyFont="1" applyBorder="1" applyAlignment="1">
      <alignment/>
    </xf>
    <xf numFmtId="0" fontId="3" fillId="0" borderId="36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0" fontId="0" fillId="0" borderId="36" xfId="42" applyFont="1" applyBorder="1" applyAlignment="1" applyProtection="1">
      <alignment horizontal="center" vertical="center" wrapText="1"/>
      <protection/>
    </xf>
    <xf numFmtId="0" fontId="0" fillId="0" borderId="69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0" fillId="0" borderId="72" xfId="42" applyFont="1" applyBorder="1" applyAlignment="1" applyProtection="1">
      <alignment horizontal="left" vertical="center" wrapText="1"/>
      <protection/>
    </xf>
    <xf numFmtId="49" fontId="7" fillId="0" borderId="72" xfId="0" applyNumberFormat="1" applyFont="1" applyBorder="1" applyAlignment="1">
      <alignment horizontal="center" vertical="center" wrapText="1"/>
    </xf>
    <xf numFmtId="49" fontId="3" fillId="0" borderId="72" xfId="0" applyNumberFormat="1" applyFont="1" applyBorder="1" applyAlignment="1">
      <alignment horizontal="center" vertical="center" wrapText="1"/>
    </xf>
    <xf numFmtId="0" fontId="1" fillId="0" borderId="72" xfId="42" applyBorder="1" applyAlignment="1" applyProtection="1">
      <alignment horizontal="center" vertical="center" wrapText="1"/>
      <protection/>
    </xf>
    <xf numFmtId="0" fontId="0" fillId="0" borderId="16" xfId="0" applyFont="1" applyBorder="1" applyAlignment="1">
      <alignment/>
    </xf>
    <xf numFmtId="0" fontId="0" fillId="0" borderId="3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/>
    </xf>
    <xf numFmtId="0" fontId="1" fillId="0" borderId="36" xfId="42" applyBorder="1" applyAlignment="1" applyProtection="1">
      <alignment horizontal="center" vertical="center" wrapText="1"/>
      <protection/>
    </xf>
    <xf numFmtId="0" fontId="3" fillId="36" borderId="69" xfId="0" applyFont="1" applyFill="1" applyBorder="1" applyAlignment="1">
      <alignment horizontal="center" vertical="center" wrapText="1"/>
    </xf>
    <xf numFmtId="0" fontId="0" fillId="0" borderId="69" xfId="42" applyFont="1" applyBorder="1" applyAlignment="1" applyProtection="1">
      <alignment horizontal="center" vertical="center" wrapText="1"/>
      <protection/>
    </xf>
    <xf numFmtId="0" fontId="3" fillId="0" borderId="69" xfId="42" applyFont="1" applyFill="1" applyBorder="1" applyAlignment="1" applyProtection="1">
      <alignment horizontal="left" vertical="center" wrapText="1"/>
      <protection/>
    </xf>
    <xf numFmtId="0" fontId="3" fillId="37" borderId="69" xfId="0" applyFont="1" applyFill="1" applyBorder="1" applyAlignment="1">
      <alignment horizontal="center" vertical="center" wrapText="1"/>
    </xf>
    <xf numFmtId="0" fontId="3" fillId="0" borderId="39" xfId="42" applyFont="1" applyFill="1" applyBorder="1" applyAlignment="1" applyProtection="1">
      <alignment horizontal="left" vertical="center" wrapText="1"/>
      <protection/>
    </xf>
    <xf numFmtId="0" fontId="3" fillId="0" borderId="19" xfId="42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22" fillId="0" borderId="19" xfId="0" applyNumberFormat="1" applyFont="1" applyBorder="1" applyAlignment="1">
      <alignment horizontal="center" vertical="center" wrapText="1"/>
    </xf>
    <xf numFmtId="0" fontId="3" fillId="0" borderId="39" xfId="0" applyNumberFormat="1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3" fillId="0" borderId="34" xfId="0" applyNumberFormat="1" applyFont="1" applyBorder="1" applyAlignment="1">
      <alignment horizontal="left" vertical="center" wrapText="1"/>
    </xf>
    <xf numFmtId="0" fontId="3" fillId="0" borderId="21" xfId="0" applyNumberFormat="1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5" fillId="0" borderId="0" xfId="42" applyFont="1" applyAlignment="1" applyProtection="1">
      <alignment horizontal="center" vertical="center" wrapText="1"/>
      <protection/>
    </xf>
    <xf numFmtId="0" fontId="11" fillId="0" borderId="69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</xdr:col>
      <xdr:colOff>533400</xdr:colOff>
      <xdr:row>2</xdr:row>
      <xdr:rowOff>295275</xdr:rowOff>
    </xdr:to>
    <xdr:pic>
      <xdr:nvPicPr>
        <xdr:cNvPr id="1" name="Picture 15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733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63;&#1077;&#1084;&#1087;%20&#1056;&#1086;&#1089;&#1089;&#1080;&#1080;%20&#1078;%202011\&#1055;&#1056;&#1054;&#1058;&#1054;&#1050;&#1054;&#1051;&#1067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63;&#1077;&#1084;&#1087;%20&#1056;&#1086;&#1089;&#1089;&#1080;&#1080;%20&#1078;%202011\&#1055;&#1056;&#1054;&#1058;&#1054;&#1050;&#1054;&#1051;&#1067;\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женщин</v>
          </cell>
        </row>
        <row r="3">
          <cell r="A3" t="str">
            <v>14-17 июня 2011 г.       г. Краснокамск</v>
          </cell>
        </row>
        <row r="6">
          <cell r="A6" t="str">
            <v>Гл. судья, судья МК</v>
          </cell>
          <cell r="G6" t="str">
            <v>Е.А. Борков</v>
          </cell>
        </row>
        <row r="7">
          <cell r="G7" t="str">
            <v>/г. Москва/</v>
          </cell>
        </row>
        <row r="8">
          <cell r="G8" t="str">
            <v>Р.М. Закиров</v>
          </cell>
        </row>
        <row r="9">
          <cell r="G9" t="str">
            <v>/г. Пермь/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L7" t="str">
            <v>ИТОГОВЫЙ ПРОТОКОЛ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ЛУФИНАЛ ФИНАЛ"/>
      <sheetName val="наградной лист"/>
      <sheetName val="пр. хода"/>
      <sheetName val="круги"/>
      <sheetName val="пр.взвешивания"/>
    </sheetNames>
    <sheetDataSet>
      <sheetData sheetId="4">
        <row r="6">
          <cell r="B6">
            <v>1</v>
          </cell>
        </row>
        <row r="8">
          <cell r="B8">
            <v>2</v>
          </cell>
        </row>
        <row r="10">
          <cell r="B10">
            <v>3</v>
          </cell>
        </row>
        <row r="12">
          <cell r="B12">
            <v>4</v>
          </cell>
        </row>
        <row r="14">
          <cell r="B14">
            <v>5</v>
          </cell>
        </row>
        <row r="16">
          <cell r="B16">
            <v>6</v>
          </cell>
        </row>
        <row r="18">
          <cell r="B18">
            <v>7</v>
          </cell>
        </row>
        <row r="20">
          <cell r="B20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J38"/>
  <sheetViews>
    <sheetView zoomScalePageLayoutView="0" workbookViewId="0" topLeftCell="A10">
      <selection activeCell="A34" sqref="A1:H34"/>
    </sheetView>
  </sheetViews>
  <sheetFormatPr defaultColWidth="9.140625" defaultRowHeight="12.75"/>
  <sheetData>
    <row r="1" spans="1:8" ht="15.75" thickBot="1">
      <c r="A1" s="107" t="str">
        <f>'[1]реквизиты'!$A$2</f>
        <v>Чемпионат России по САМБО среди женщин</v>
      </c>
      <c r="B1" s="108"/>
      <c r="C1" s="108"/>
      <c r="D1" s="108"/>
      <c r="E1" s="108"/>
      <c r="F1" s="108"/>
      <c r="G1" s="108"/>
      <c r="H1" s="109"/>
    </row>
    <row r="2" spans="1:8" ht="12.75">
      <c r="A2" s="110" t="str">
        <f>'[1]реквизиты'!$A$3</f>
        <v>14-17 июня 2011 г.       г. Краснокамск</v>
      </c>
      <c r="B2" s="110"/>
      <c r="C2" s="110"/>
      <c r="D2" s="110"/>
      <c r="E2" s="110"/>
      <c r="F2" s="110"/>
      <c r="G2" s="110"/>
      <c r="H2" s="110"/>
    </row>
    <row r="3" spans="1:8" ht="18.75" thickBot="1">
      <c r="A3" s="111" t="s">
        <v>31</v>
      </c>
      <c r="B3" s="111"/>
      <c r="C3" s="111"/>
      <c r="D3" s="111"/>
      <c r="E3" s="111"/>
      <c r="F3" s="111"/>
      <c r="G3" s="111"/>
      <c r="H3" s="111"/>
    </row>
    <row r="4" spans="2:8" ht="18.75" thickBot="1">
      <c r="B4" s="66"/>
      <c r="C4" s="67"/>
      <c r="D4" s="112" t="str">
        <f>'пр.взвешивания'!D3</f>
        <v>в.к      св 80           кг.</v>
      </c>
      <c r="E4" s="113"/>
      <c r="F4" s="114"/>
      <c r="G4" s="67"/>
      <c r="H4" s="67"/>
    </row>
    <row r="5" spans="1:8" ht="18.75" thickBot="1">
      <c r="A5" s="67"/>
      <c r="B5" s="67"/>
      <c r="C5" s="67"/>
      <c r="D5" s="67"/>
      <c r="E5" s="67"/>
      <c r="F5" s="67"/>
      <c r="G5" s="67"/>
      <c r="H5" s="67"/>
    </row>
    <row r="6" spans="1:10" ht="18">
      <c r="A6" s="120" t="s">
        <v>32</v>
      </c>
      <c r="B6" s="103" t="str">
        <f>VLOOKUP(J6,'пр.взвешивания'!B6:G71,2,FALSE)</f>
        <v>ХАКИМОВА Елена Сергеевна</v>
      </c>
      <c r="C6" s="103"/>
      <c r="D6" s="103"/>
      <c r="E6" s="103"/>
      <c r="F6" s="103"/>
      <c r="G6" s="103"/>
      <c r="H6" s="94" t="str">
        <f>VLOOKUP(J6,'пр.взвешивания'!B6:G71,3,FALSE)</f>
        <v>02.03.88 мс</v>
      </c>
      <c r="I6" s="67"/>
      <c r="J6" s="68">
        <v>5</v>
      </c>
    </row>
    <row r="7" spans="1:10" ht="18">
      <c r="A7" s="121"/>
      <c r="B7" s="104"/>
      <c r="C7" s="104"/>
      <c r="D7" s="104"/>
      <c r="E7" s="104"/>
      <c r="F7" s="104"/>
      <c r="G7" s="104"/>
      <c r="H7" s="95"/>
      <c r="I7" s="67"/>
      <c r="J7" s="68"/>
    </row>
    <row r="8" spans="1:10" ht="18">
      <c r="A8" s="121"/>
      <c r="B8" s="90" t="str">
        <f>VLOOKUP(J6,'пр.взвешивания'!B6:G71,4,FALSE)</f>
        <v>ПФО Оренбургская Бузулук Д</v>
      </c>
      <c r="C8" s="90"/>
      <c r="D8" s="90"/>
      <c r="E8" s="90"/>
      <c r="F8" s="90"/>
      <c r="G8" s="90"/>
      <c r="H8" s="91"/>
      <c r="I8" s="67"/>
      <c r="J8" s="68"/>
    </row>
    <row r="9" spans="1:10" ht="18.75" thickBot="1">
      <c r="A9" s="122"/>
      <c r="B9" s="92"/>
      <c r="C9" s="92"/>
      <c r="D9" s="92"/>
      <c r="E9" s="92"/>
      <c r="F9" s="92"/>
      <c r="G9" s="92"/>
      <c r="H9" s="93"/>
      <c r="I9" s="67"/>
      <c r="J9" s="68"/>
    </row>
    <row r="10" spans="1:10" ht="18.75" thickBot="1">
      <c r="A10" s="67"/>
      <c r="B10" s="67"/>
      <c r="C10" s="67"/>
      <c r="D10" s="67"/>
      <c r="E10" s="67"/>
      <c r="F10" s="67"/>
      <c r="G10" s="67"/>
      <c r="H10" s="67"/>
      <c r="I10" s="67"/>
      <c r="J10" s="68"/>
    </row>
    <row r="11" spans="1:10" ht="18" customHeight="1">
      <c r="A11" s="115" t="s">
        <v>33</v>
      </c>
      <c r="B11" s="103" t="str">
        <f>VLOOKUP(J11,'пр.взвешивания'!B1:G76,2,FALSE)</f>
        <v>БАЛАШОВА Анна Викторовна</v>
      </c>
      <c r="C11" s="103"/>
      <c r="D11" s="103"/>
      <c r="E11" s="103"/>
      <c r="F11" s="103"/>
      <c r="G11" s="103"/>
      <c r="H11" s="118" t="str">
        <f>VLOOKUP(J11,'пр.взвешивания'!B1:G76,3,FALSE)</f>
        <v>18.11.83 мсмк</v>
      </c>
      <c r="I11" s="67"/>
      <c r="J11" s="68">
        <v>7</v>
      </c>
    </row>
    <row r="12" spans="1:10" ht="18" customHeight="1">
      <c r="A12" s="116"/>
      <c r="B12" s="104"/>
      <c r="C12" s="104"/>
      <c r="D12" s="104"/>
      <c r="E12" s="104"/>
      <c r="F12" s="104"/>
      <c r="G12" s="104"/>
      <c r="H12" s="119"/>
      <c r="I12" s="67"/>
      <c r="J12" s="68"/>
    </row>
    <row r="13" spans="1:10" ht="18">
      <c r="A13" s="116"/>
      <c r="B13" s="90" t="str">
        <f>VLOOKUP(J11,'пр.взвешивания'!B1:G76,4,FALSE)</f>
        <v>ПФО Пермский Пермь Д</v>
      </c>
      <c r="C13" s="90"/>
      <c r="D13" s="90"/>
      <c r="E13" s="90"/>
      <c r="F13" s="90"/>
      <c r="G13" s="90"/>
      <c r="H13" s="91"/>
      <c r="I13" s="67"/>
      <c r="J13" s="68"/>
    </row>
    <row r="14" spans="1:10" ht="18.75" thickBot="1">
      <c r="A14" s="117"/>
      <c r="B14" s="92"/>
      <c r="C14" s="92"/>
      <c r="D14" s="92"/>
      <c r="E14" s="92"/>
      <c r="F14" s="92"/>
      <c r="G14" s="92"/>
      <c r="H14" s="93"/>
      <c r="I14" s="67"/>
      <c r="J14" s="68"/>
    </row>
    <row r="15" spans="1:10" ht="18.75" thickBot="1">
      <c r="A15" s="67"/>
      <c r="B15" s="67"/>
      <c r="C15" s="67"/>
      <c r="D15" s="67"/>
      <c r="E15" s="67"/>
      <c r="F15" s="67"/>
      <c r="G15" s="67"/>
      <c r="H15" s="67"/>
      <c r="I15" s="67"/>
      <c r="J15" s="68"/>
    </row>
    <row r="16" spans="1:10" ht="18" customHeight="1">
      <c r="A16" s="100" t="s">
        <v>34</v>
      </c>
      <c r="B16" s="103" t="str">
        <f>VLOOKUP(J16,'пр.взвешивания'!B6:G81,2,FALSE)</f>
        <v>РОДИНА Ирина Викторовна</v>
      </c>
      <c r="C16" s="103"/>
      <c r="D16" s="103"/>
      <c r="E16" s="103"/>
      <c r="F16" s="103"/>
      <c r="G16" s="103"/>
      <c r="H16" s="105" t="str">
        <f>VLOOKUP(J16,'пр.взвешивания'!B6:G81,3,FALSE)</f>
        <v>23.07.73 змс</v>
      </c>
      <c r="I16" s="67"/>
      <c r="J16" s="68">
        <v>1</v>
      </c>
    </row>
    <row r="17" spans="1:10" ht="18" customHeight="1">
      <c r="A17" s="101"/>
      <c r="B17" s="104"/>
      <c r="C17" s="104"/>
      <c r="D17" s="104"/>
      <c r="E17" s="104"/>
      <c r="F17" s="104"/>
      <c r="G17" s="104"/>
      <c r="H17" s="106"/>
      <c r="I17" s="67"/>
      <c r="J17" s="68"/>
    </row>
    <row r="18" spans="1:10" ht="18">
      <c r="A18" s="101"/>
      <c r="B18" s="90" t="str">
        <f>VLOOKUP(J16,'пр.взвешивания'!B6:G81,4,FALSE)</f>
        <v>ПФО Пермский Пермь-Краснокамск Д</v>
      </c>
      <c r="C18" s="90"/>
      <c r="D18" s="90"/>
      <c r="E18" s="90"/>
      <c r="F18" s="90"/>
      <c r="G18" s="90"/>
      <c r="H18" s="91"/>
      <c r="I18" s="67"/>
      <c r="J18" s="68"/>
    </row>
    <row r="19" spans="1:10" ht="18.75" thickBot="1">
      <c r="A19" s="102"/>
      <c r="B19" s="92"/>
      <c r="C19" s="92"/>
      <c r="D19" s="92"/>
      <c r="E19" s="92"/>
      <c r="F19" s="92"/>
      <c r="G19" s="92"/>
      <c r="H19" s="93"/>
      <c r="I19" s="67"/>
      <c r="J19" s="68"/>
    </row>
    <row r="20" spans="1:10" ht="18.75" thickBot="1">
      <c r="A20" s="67"/>
      <c r="B20" s="67"/>
      <c r="C20" s="67"/>
      <c r="D20" s="67"/>
      <c r="E20" s="67"/>
      <c r="F20" s="67"/>
      <c r="G20" s="67"/>
      <c r="H20" s="67"/>
      <c r="I20" s="67"/>
      <c r="J20" s="68"/>
    </row>
    <row r="21" spans="1:10" ht="18" customHeight="1">
      <c r="A21" s="100" t="s">
        <v>34</v>
      </c>
      <c r="B21" s="103" t="str">
        <f>VLOOKUP(J21,'пр.взвешивания'!B1:G86,2,FALSE)</f>
        <v>ФЕДОСЕЕНКО Светлана Александровна</v>
      </c>
      <c r="C21" s="103"/>
      <c r="D21" s="103"/>
      <c r="E21" s="103"/>
      <c r="F21" s="103"/>
      <c r="G21" s="103"/>
      <c r="H21" s="105" t="str">
        <f>VLOOKUP(J21,'пр.взвешивания'!B1:G86,3,FALSE)</f>
        <v>20.05.83 мсмк</v>
      </c>
      <c r="I21" s="67"/>
      <c r="J21" s="68">
        <v>4</v>
      </c>
    </row>
    <row r="22" spans="1:10" ht="18" customHeight="1">
      <c r="A22" s="101"/>
      <c r="B22" s="104"/>
      <c r="C22" s="104"/>
      <c r="D22" s="104"/>
      <c r="E22" s="104"/>
      <c r="F22" s="104"/>
      <c r="G22" s="104"/>
      <c r="H22" s="106"/>
      <c r="I22" s="67"/>
      <c r="J22" s="68"/>
    </row>
    <row r="23" spans="1:9" ht="18">
      <c r="A23" s="101"/>
      <c r="B23" s="90" t="str">
        <f>VLOOKUP(J21,'пр.взвешивания'!B1:G86,4,FALSE)</f>
        <v>СФО Новосибирская Болотное</v>
      </c>
      <c r="C23" s="90"/>
      <c r="D23" s="90"/>
      <c r="E23" s="90"/>
      <c r="F23" s="90"/>
      <c r="G23" s="90"/>
      <c r="H23" s="91"/>
      <c r="I23" s="67"/>
    </row>
    <row r="24" spans="1:9" ht="18.75" thickBot="1">
      <c r="A24" s="102"/>
      <c r="B24" s="92"/>
      <c r="C24" s="92"/>
      <c r="D24" s="92"/>
      <c r="E24" s="92"/>
      <c r="F24" s="92"/>
      <c r="G24" s="92"/>
      <c r="H24" s="93"/>
      <c r="I24" s="67"/>
    </row>
    <row r="25" spans="1:8" ht="18">
      <c r="A25" s="67"/>
      <c r="B25" s="67"/>
      <c r="C25" s="67"/>
      <c r="D25" s="67"/>
      <c r="E25" s="67"/>
      <c r="F25" s="67"/>
      <c r="G25" s="67"/>
      <c r="H25" s="67"/>
    </row>
    <row r="26" spans="1:8" ht="18">
      <c r="A26" s="67" t="s">
        <v>35</v>
      </c>
      <c r="B26" s="67"/>
      <c r="C26" s="67"/>
      <c r="D26" s="67"/>
      <c r="E26" s="67"/>
      <c r="F26" s="67"/>
      <c r="G26" s="67"/>
      <c r="H26" s="67"/>
    </row>
    <row r="27" ht="13.5" thickBot="1"/>
    <row r="28" spans="1:10" ht="12.75">
      <c r="A28" s="96" t="str">
        <f>VLOOKUP(J28,'пр.взвешивания'!B6:G71,6,FALSE)</f>
        <v>Плотников ПД</v>
      </c>
      <c r="B28" s="97"/>
      <c r="C28" s="97"/>
      <c r="D28" s="97"/>
      <c r="E28" s="97"/>
      <c r="F28" s="97"/>
      <c r="G28" s="97"/>
      <c r="H28" s="98"/>
      <c r="J28">
        <v>5</v>
      </c>
    </row>
    <row r="29" spans="1:8" ht="13.5" thickBot="1">
      <c r="A29" s="99"/>
      <c r="B29" s="92"/>
      <c r="C29" s="92"/>
      <c r="D29" s="92"/>
      <c r="E29" s="92"/>
      <c r="F29" s="92"/>
      <c r="G29" s="92"/>
      <c r="H29" s="93"/>
    </row>
    <row r="32" spans="1:8" ht="18">
      <c r="A32" s="67" t="s">
        <v>36</v>
      </c>
      <c r="B32" s="67"/>
      <c r="C32" s="67"/>
      <c r="D32" s="67"/>
      <c r="E32" s="67"/>
      <c r="F32" s="67"/>
      <c r="G32" s="67"/>
      <c r="H32" s="67"/>
    </row>
    <row r="33" spans="1:8" ht="18">
      <c r="A33" s="67"/>
      <c r="B33" s="67"/>
      <c r="C33" s="67"/>
      <c r="D33" s="67"/>
      <c r="E33" s="67"/>
      <c r="F33" s="67"/>
      <c r="G33" s="67"/>
      <c r="H33" s="67"/>
    </row>
    <row r="34" spans="1:8" ht="18">
      <c r="A34" s="67"/>
      <c r="B34" s="67"/>
      <c r="C34" s="67"/>
      <c r="D34" s="67"/>
      <c r="E34" s="67"/>
      <c r="F34" s="67"/>
      <c r="G34" s="67"/>
      <c r="H34" s="67"/>
    </row>
    <row r="35" spans="1:8" ht="18">
      <c r="A35" s="69"/>
      <c r="B35" s="69"/>
      <c r="C35" s="69"/>
      <c r="D35" s="69"/>
      <c r="E35" s="69"/>
      <c r="F35" s="69"/>
      <c r="G35" s="69"/>
      <c r="H35" s="69"/>
    </row>
    <row r="36" spans="1:8" ht="18">
      <c r="A36" s="70"/>
      <c r="B36" s="70"/>
      <c r="C36" s="70"/>
      <c r="D36" s="70"/>
      <c r="E36" s="70"/>
      <c r="F36" s="70"/>
      <c r="G36" s="70"/>
      <c r="H36" s="70"/>
    </row>
    <row r="37" spans="1:8" ht="18">
      <c r="A37" s="69"/>
      <c r="B37" s="69"/>
      <c r="C37" s="69"/>
      <c r="D37" s="69"/>
      <c r="E37" s="69"/>
      <c r="F37" s="69"/>
      <c r="G37" s="69"/>
      <c r="H37" s="69"/>
    </row>
    <row r="38" spans="1:8" ht="18">
      <c r="A38" s="71"/>
      <c r="B38" s="71"/>
      <c r="C38" s="71"/>
      <c r="D38" s="71"/>
      <c r="E38" s="71"/>
      <c r="F38" s="71"/>
      <c r="G38" s="71"/>
      <c r="H38" s="71"/>
    </row>
  </sheetData>
  <sheetProtection/>
  <mergeCells count="21">
    <mergeCell ref="B6:G7"/>
    <mergeCell ref="H16:H17"/>
    <mergeCell ref="A1:H1"/>
    <mergeCell ref="A2:H2"/>
    <mergeCell ref="A3:H3"/>
    <mergeCell ref="D4:F4"/>
    <mergeCell ref="A11:A14"/>
    <mergeCell ref="B11:G12"/>
    <mergeCell ref="H11:H12"/>
    <mergeCell ref="B13:H14"/>
    <mergeCell ref="A6:A9"/>
    <mergeCell ref="B18:H19"/>
    <mergeCell ref="H6:H7"/>
    <mergeCell ref="B8:H9"/>
    <mergeCell ref="A28:H29"/>
    <mergeCell ref="A21:A24"/>
    <mergeCell ref="B21:G22"/>
    <mergeCell ref="H21:H22"/>
    <mergeCell ref="B23:H24"/>
    <mergeCell ref="A16:A19"/>
    <mergeCell ref="B16:G1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61"/>
  <sheetViews>
    <sheetView tabSelected="1" zoomScalePageLayoutView="0" workbookViewId="0" topLeftCell="A7">
      <selection activeCell="A33" sqref="A1:Q34"/>
    </sheetView>
  </sheetViews>
  <sheetFormatPr defaultColWidth="9.140625" defaultRowHeight="12.75"/>
  <cols>
    <col min="1" max="1" width="4.8515625" style="0" customWidth="1"/>
    <col min="2" max="2" width="24.140625" style="0" customWidth="1"/>
    <col min="5" max="10" width="5.7109375" style="0" customWidth="1"/>
    <col min="11" max="11" width="1.8515625" style="0" customWidth="1"/>
    <col min="12" max="12" width="4.421875" style="0" customWidth="1"/>
    <col min="13" max="13" width="14.140625" style="0" customWidth="1"/>
    <col min="15" max="15" width="11.140625" style="0" customWidth="1"/>
    <col min="16" max="16" width="8.8515625" style="0" customWidth="1"/>
    <col min="17" max="17" width="13.140625" style="0" customWidth="1"/>
  </cols>
  <sheetData>
    <row r="1" spans="1:17" ht="21.75" customHeight="1">
      <c r="A1" s="215" t="s">
        <v>30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</row>
    <row r="2" spans="1:17" ht="18.75" customHeight="1" thickBot="1">
      <c r="A2" s="207" t="s">
        <v>29</v>
      </c>
      <c r="B2" s="208"/>
      <c r="C2" s="208"/>
      <c r="D2" s="208"/>
      <c r="E2" s="208"/>
      <c r="F2" s="208"/>
      <c r="G2" s="208"/>
      <c r="H2" s="208"/>
      <c r="I2" s="208"/>
      <c r="K2" s="209" t="str">
        <f>HYPERLINK('[2]реквизиты'!$L$7)</f>
        <v>ИТОГОВЫЙ ПРОТОКОЛ</v>
      </c>
      <c r="L2" s="209"/>
      <c r="M2" s="209"/>
      <c r="N2" s="209"/>
      <c r="O2" s="209"/>
      <c r="P2" s="209"/>
      <c r="Q2" s="17"/>
    </row>
    <row r="3" spans="1:17" ht="28.5" customHeight="1" thickBot="1">
      <c r="A3" s="7"/>
      <c r="B3" s="16"/>
      <c r="C3" s="211" t="str">
        <f>HYPERLINK('[1]реквизиты'!$A$2)</f>
        <v>Чемпионат России по САМБО среди женщин</v>
      </c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3"/>
      <c r="O3" s="16"/>
      <c r="P3" s="16"/>
      <c r="Q3" s="16"/>
    </row>
    <row r="4" spans="1:17" ht="21" customHeight="1" thickBot="1">
      <c r="A4" s="210" t="str">
        <f>HYPERLINK('[1]реквизиты'!$A$3)</f>
        <v>14-17 июня 2011 г.       г. Краснокамск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</row>
    <row r="5" spans="1:17" ht="25.5" customHeight="1" thickBot="1">
      <c r="A5" s="3" t="s">
        <v>7</v>
      </c>
      <c r="D5" s="3"/>
      <c r="G5" s="203"/>
      <c r="H5" s="203"/>
      <c r="I5" s="203"/>
      <c r="N5" s="3"/>
      <c r="P5" s="216" t="str">
        <f>HYPERLINK('пр.взвешивания'!D3)</f>
        <v>в.к      св 80           кг.</v>
      </c>
      <c r="Q5" s="217"/>
    </row>
    <row r="6" spans="1:17" ht="23.25" customHeight="1" thickBot="1">
      <c r="A6" s="127" t="s">
        <v>1</v>
      </c>
      <c r="B6" s="127" t="s">
        <v>8</v>
      </c>
      <c r="C6" s="127" t="s">
        <v>9</v>
      </c>
      <c r="D6" s="127" t="s">
        <v>10</v>
      </c>
      <c r="E6" s="177" t="s">
        <v>11</v>
      </c>
      <c r="F6" s="178"/>
      <c r="G6" s="179"/>
      <c r="H6" s="180"/>
      <c r="I6" s="137" t="s">
        <v>12</v>
      </c>
      <c r="J6" s="182" t="s">
        <v>13</v>
      </c>
      <c r="L6" s="173" t="s">
        <v>13</v>
      </c>
      <c r="M6" s="175" t="s">
        <v>2</v>
      </c>
      <c r="N6" s="184" t="s">
        <v>3</v>
      </c>
      <c r="O6" s="186" t="s">
        <v>4</v>
      </c>
      <c r="P6" s="186" t="s">
        <v>5</v>
      </c>
      <c r="Q6" s="188" t="s">
        <v>6</v>
      </c>
    </row>
    <row r="7" spans="1:17" ht="16.5" customHeight="1" thickBot="1">
      <c r="A7" s="137"/>
      <c r="B7" s="137"/>
      <c r="C7" s="137"/>
      <c r="D7" s="128"/>
      <c r="E7" s="13">
        <v>1</v>
      </c>
      <c r="F7" s="14">
        <v>2</v>
      </c>
      <c r="G7" s="14">
        <v>3</v>
      </c>
      <c r="H7" s="15">
        <v>4</v>
      </c>
      <c r="I7" s="181"/>
      <c r="J7" s="183"/>
      <c r="L7" s="174"/>
      <c r="M7" s="176"/>
      <c r="N7" s="185"/>
      <c r="O7" s="187"/>
      <c r="P7" s="187"/>
      <c r="Q7" s="189"/>
    </row>
    <row r="8" spans="1:18" ht="15" customHeight="1">
      <c r="A8" s="138">
        <v>1</v>
      </c>
      <c r="B8" s="139" t="str">
        <f>VLOOKUP(A8,'пр.взвешивания'!B6:E19,2,FALSE)</f>
        <v>РОДИНА Ирина Викторовна</v>
      </c>
      <c r="C8" s="123" t="str">
        <f>VLOOKUP(B8,'пр.взвешивания'!C6:F19,2,FALSE)</f>
        <v>23.07.73 змс</v>
      </c>
      <c r="D8" s="125" t="str">
        <f>VLOOKUP(C8,'пр.взвешивания'!D6:G19,2,FALSE)</f>
        <v>ПФО Пермский Пермь-Краснокамск Д</v>
      </c>
      <c r="E8" s="20"/>
      <c r="F8" s="76">
        <v>4</v>
      </c>
      <c r="G8" s="76">
        <v>3</v>
      </c>
      <c r="H8" s="77">
        <v>3</v>
      </c>
      <c r="I8" s="133">
        <f>SUM(E8:H8)</f>
        <v>10</v>
      </c>
      <c r="J8" s="135">
        <v>1</v>
      </c>
      <c r="K8" s="214">
        <v>5</v>
      </c>
      <c r="L8" s="206">
        <v>1</v>
      </c>
      <c r="M8" s="193" t="str">
        <f>VLOOKUP(K8,'пр.взвешивания'!B5:G20,2,FALSE)</f>
        <v>ХАКИМОВА Елена Сергеевна</v>
      </c>
      <c r="N8" s="194" t="str">
        <f>VLOOKUP(K8,'пр.взвешивания'!B5:G20,3,FALSE)</f>
        <v>02.03.88 мс</v>
      </c>
      <c r="O8" s="196" t="str">
        <f>VLOOKUP(K8,'пр.взвешивания'!B5:G20,4,FALSE)</f>
        <v>ПФО Оренбургская Бузулук Д</v>
      </c>
      <c r="P8" s="204" t="str">
        <f>VLOOKUP(K8,'пр.взвешивания'!B5:G20,5,FALSE)</f>
        <v>000576   5308773114.</v>
      </c>
      <c r="Q8" s="198" t="str">
        <f>VLOOKUP(K8,'пр.взвешивания'!B5:G20,6,FALSE)</f>
        <v>Плотников ПД</v>
      </c>
      <c r="R8" s="21"/>
    </row>
    <row r="9" spans="1:18" ht="15" customHeight="1">
      <c r="A9" s="129"/>
      <c r="B9" s="131"/>
      <c r="C9" s="124"/>
      <c r="D9" s="126"/>
      <c r="E9" s="22"/>
      <c r="F9" s="78" t="s">
        <v>76</v>
      </c>
      <c r="G9" s="23">
        <f>HYPERLINK(круги!H16)</f>
      </c>
      <c r="H9" s="24">
        <f>HYPERLINK(круги!H27)</f>
      </c>
      <c r="I9" s="134"/>
      <c r="J9" s="136"/>
      <c r="K9" s="214"/>
      <c r="L9" s="202"/>
      <c r="M9" s="190"/>
      <c r="N9" s="195"/>
      <c r="O9" s="197"/>
      <c r="P9" s="205"/>
      <c r="Q9" s="199"/>
      <c r="R9" s="21"/>
    </row>
    <row r="10" spans="1:18" ht="15" customHeight="1">
      <c r="A10" s="129">
        <v>2</v>
      </c>
      <c r="B10" s="130" t="str">
        <f>VLOOKUP(A10,'пр.взвешивания'!B8:E21,2,FALSE)</f>
        <v>АЛЕКСЕЕВА Екатерина Михайловна</v>
      </c>
      <c r="C10" s="132" t="str">
        <f>VLOOKUP(B10,'пр.взвешивания'!C8:F21,2,FALSE)</f>
        <v>23.11.86 мс</v>
      </c>
      <c r="D10" s="143" t="str">
        <f>VLOOKUP(C10,'пр.взвешивания'!D8:G21,2,FALSE)</f>
        <v>Москва Самбо-70</v>
      </c>
      <c r="E10" s="79">
        <v>0</v>
      </c>
      <c r="F10" s="80">
        <f>HYPERLINK(круги!G7)</f>
      </c>
      <c r="G10" s="81">
        <v>0</v>
      </c>
      <c r="H10" s="82">
        <v>0</v>
      </c>
      <c r="I10" s="134">
        <f>SUM(E10:H10)</f>
        <v>0</v>
      </c>
      <c r="J10" s="136">
        <v>4</v>
      </c>
      <c r="K10" s="214">
        <v>7</v>
      </c>
      <c r="L10" s="202">
        <v>2</v>
      </c>
      <c r="M10" s="190" t="str">
        <f>VLOOKUP(K10,'пр.взвешивания'!B5:G20,2,FALSE)</f>
        <v>БАЛАШОВА Анна Викторовна</v>
      </c>
      <c r="N10" s="191" t="str">
        <f>VLOOKUP(K10,'пр.взвешивания'!B5:G20,3,FALSE)</f>
        <v>18.11.83 мсмк</v>
      </c>
      <c r="O10" s="192" t="str">
        <f>VLOOKUP(K10,'пр.взвешивания'!B5:G20,4,FALSE)</f>
        <v>ПФО Пермский Пермь Д</v>
      </c>
      <c r="P10" s="200" t="str">
        <f>VLOOKUP(K10,'пр.взвешивания'!B5:G20,5,FALSE)</f>
        <v>008202</v>
      </c>
      <c r="Q10" s="201" t="str">
        <f>VLOOKUP(K10,'пр.взвешивания'!B5:G20,6,FALSE)</f>
        <v>Брулетова ЛА</v>
      </c>
      <c r="R10" s="21"/>
    </row>
    <row r="11" spans="1:18" ht="15" customHeight="1">
      <c r="A11" s="129"/>
      <c r="B11" s="131"/>
      <c r="C11" s="124"/>
      <c r="D11" s="126"/>
      <c r="E11" s="83" t="s">
        <v>76</v>
      </c>
      <c r="F11" s="26"/>
      <c r="G11" s="27">
        <f>HYPERLINK(круги!H33)</f>
      </c>
      <c r="H11" s="28">
        <f>HYPERLINK(круги!H20)</f>
      </c>
      <c r="I11" s="134"/>
      <c r="J11" s="136"/>
      <c r="K11" s="214"/>
      <c r="L11" s="202"/>
      <c r="M11" s="190"/>
      <c r="N11" s="191"/>
      <c r="O11" s="192"/>
      <c r="P11" s="200"/>
      <c r="Q11" s="201"/>
      <c r="R11" s="21"/>
    </row>
    <row r="12" spans="1:18" ht="15" customHeight="1">
      <c r="A12" s="129">
        <v>3</v>
      </c>
      <c r="B12" s="130" t="str">
        <f>VLOOKUP(A12,'пр.взвешивания'!B10:E23,2,FALSE)</f>
        <v>ВАСИЛЬЕВА Елена Николаевна</v>
      </c>
      <c r="C12" s="132" t="str">
        <f>VLOOKUP(B12,'пр.взвешивания'!C10:F23,2,FALSE)</f>
        <v>23.03.91 кмс</v>
      </c>
      <c r="D12" s="143" t="str">
        <f>VLOOKUP(C12,'пр.взвешивания'!D10:G23,2,FALSE)</f>
        <v>ПФО Чувашская Чебоксары ПР</v>
      </c>
      <c r="E12" s="79">
        <v>0</v>
      </c>
      <c r="F12" s="81">
        <v>4</v>
      </c>
      <c r="G12" s="80">
        <f>HYPERLINK(круги!H9)</f>
      </c>
      <c r="H12" s="82">
        <v>0</v>
      </c>
      <c r="I12" s="134">
        <f>SUM(E12:H12)</f>
        <v>4</v>
      </c>
      <c r="J12" s="148">
        <v>3</v>
      </c>
      <c r="K12" s="214">
        <v>1</v>
      </c>
      <c r="L12" s="202">
        <v>3</v>
      </c>
      <c r="M12" s="190" t="str">
        <f>VLOOKUP(K12,'пр.взвешивания'!B5:G20,2,FALSE)</f>
        <v>РОДИНА Ирина Викторовна</v>
      </c>
      <c r="N12" s="191" t="str">
        <f>VLOOKUP(K12,'пр.взвешивания'!B5:G20,3,FALSE)</f>
        <v>23.07.73 змс</v>
      </c>
      <c r="O12" s="192" t="str">
        <f>VLOOKUP(K12,'пр.взвешивания'!B5:G20,4,FALSE)</f>
        <v>ПФО Пермский Пермь-Краснокамск Д</v>
      </c>
      <c r="P12" s="200" t="str">
        <f>VLOOKUP(K12,'пр.взвешивания'!B5:G20,5,FALSE)</f>
        <v>011001   5703245788.</v>
      </c>
      <c r="Q12" s="201" t="str">
        <f>VLOOKUP(K12,'пр.взвешивания'!B5:G20,6,FALSE)</f>
        <v>Перчик ВТ Зубков ВД</v>
      </c>
      <c r="R12" s="21"/>
    </row>
    <row r="13" spans="1:18" ht="15" customHeight="1">
      <c r="A13" s="129"/>
      <c r="B13" s="131"/>
      <c r="C13" s="124"/>
      <c r="D13" s="126"/>
      <c r="E13" s="25">
        <f>HYPERLINK(круги!H18)</f>
      </c>
      <c r="F13" s="27">
        <f>HYPERLINK(круги!H31)</f>
      </c>
      <c r="G13" s="29"/>
      <c r="H13" s="28">
        <f>HYPERLINK(круги!H11)</f>
      </c>
      <c r="I13" s="134"/>
      <c r="J13" s="148"/>
      <c r="K13" s="214"/>
      <c r="L13" s="202"/>
      <c r="M13" s="190"/>
      <c r="N13" s="191"/>
      <c r="O13" s="192"/>
      <c r="P13" s="200"/>
      <c r="Q13" s="201"/>
      <c r="R13" s="21"/>
    </row>
    <row r="14" spans="1:18" ht="15" customHeight="1">
      <c r="A14" s="129">
        <v>4</v>
      </c>
      <c r="B14" s="130" t="str">
        <f>VLOOKUP(A14,'пр.взвешивания'!B12:E25,2,FALSE)</f>
        <v>ФЕДОСЕЕНКО Светлана Александровна</v>
      </c>
      <c r="C14" s="132" t="str">
        <f>VLOOKUP(B14,'пр.взвешивания'!C12:F25,2,FALSE)</f>
        <v>20.05.83 мсмк</v>
      </c>
      <c r="D14" s="143" t="str">
        <f>VLOOKUP(C14,'пр.взвешивания'!D12:G25,2,FALSE)</f>
        <v>СФО Новосибирская Болотное</v>
      </c>
      <c r="E14" s="23">
        <v>0</v>
      </c>
      <c r="F14" s="23">
        <v>4</v>
      </c>
      <c r="G14" s="23">
        <v>4</v>
      </c>
      <c r="H14" s="30"/>
      <c r="I14" s="134">
        <f>SUM(E14:H14)</f>
        <v>8</v>
      </c>
      <c r="J14" s="148">
        <v>2</v>
      </c>
      <c r="K14" s="214">
        <v>4</v>
      </c>
      <c r="L14" s="202">
        <v>3</v>
      </c>
      <c r="M14" s="190" t="str">
        <f>VLOOKUP(K14,'пр.взвешивания'!B5:G20,2,FALSE)</f>
        <v>ФЕДОСЕЕНКО Светлана Александровна</v>
      </c>
      <c r="N14" s="191" t="str">
        <f>VLOOKUP(K14,'пр.взвешивания'!B5:G20,3,FALSE)</f>
        <v>20.05.83 мсмк</v>
      </c>
      <c r="O14" s="192" t="str">
        <f>VLOOKUP(K14,'пр.взвешивания'!B5:G20,4,FALSE)</f>
        <v>СФО Новосибирская Болотное</v>
      </c>
      <c r="P14" s="200" t="str">
        <f>VLOOKUP(K14,'пр.взвешивания'!B5:G20,5,FALSE)</f>
        <v>012114  5004295395/</v>
      </c>
      <c r="Q14" s="201" t="str">
        <f>VLOOKUP(K14,'пр.взвешивания'!B5:G20,6,FALSE)</f>
        <v>Александров ЮП</v>
      </c>
      <c r="R14" s="21"/>
    </row>
    <row r="15" spans="1:18" ht="15" customHeight="1" thickBot="1">
      <c r="A15" s="151"/>
      <c r="B15" s="152"/>
      <c r="C15" s="150"/>
      <c r="D15" s="146"/>
      <c r="E15" s="31">
        <f>HYPERLINK(круги!H29)</f>
      </c>
      <c r="F15" s="84" t="s">
        <v>77</v>
      </c>
      <c r="G15" s="84" t="s">
        <v>78</v>
      </c>
      <c r="H15" s="32"/>
      <c r="I15" s="147"/>
      <c r="J15" s="149"/>
      <c r="K15" s="214"/>
      <c r="L15" s="202"/>
      <c r="M15" s="190"/>
      <c r="N15" s="191"/>
      <c r="O15" s="192"/>
      <c r="P15" s="200"/>
      <c r="Q15" s="201"/>
      <c r="R15" s="21"/>
    </row>
    <row r="16" spans="1:18" ht="15" customHeight="1" thickBot="1">
      <c r="A16" s="33" t="s">
        <v>14</v>
      </c>
      <c r="B16" s="21"/>
      <c r="C16" s="34"/>
      <c r="D16" s="34"/>
      <c r="E16" s="21"/>
      <c r="F16" s="21"/>
      <c r="G16" s="21"/>
      <c r="H16" s="21"/>
      <c r="I16" s="35"/>
      <c r="J16" s="21"/>
      <c r="K16" s="214">
        <v>3</v>
      </c>
      <c r="L16" s="202" t="s">
        <v>82</v>
      </c>
      <c r="M16" s="190" t="str">
        <f>VLOOKUP(K16,'пр.взвешивания'!B5:G20,2,FALSE)</f>
        <v>ВАСИЛЬЕВА Елена Николаевна</v>
      </c>
      <c r="N16" s="191" t="str">
        <f>VLOOKUP(K16,'пр.взвешивания'!B5:G20,3,FALSE)</f>
        <v>23.03.91 кмс</v>
      </c>
      <c r="O16" s="192" t="str">
        <f>VLOOKUP(K16,'пр.взвешивания'!B5:G20,4,FALSE)</f>
        <v>ПФО Чувашская Чебоксары ПР</v>
      </c>
      <c r="P16" s="200">
        <f>VLOOKUP(K16,'[4]пр.взвешивания'!B6:G21,5,FALSE)</f>
        <v>0</v>
      </c>
      <c r="Q16" s="201" t="str">
        <f>VLOOKUP(K16,'пр.взвешивания'!B5:G20,6,FALSE)</f>
        <v>Ядринцев ВА Петров НН</v>
      </c>
      <c r="R16" s="21"/>
    </row>
    <row r="17" spans="1:18" ht="15" customHeight="1" thickBot="1">
      <c r="A17" s="140" t="s">
        <v>1</v>
      </c>
      <c r="B17" s="140" t="s">
        <v>8</v>
      </c>
      <c r="C17" s="140" t="s">
        <v>9</v>
      </c>
      <c r="D17" s="140" t="s">
        <v>10</v>
      </c>
      <c r="E17" s="165" t="s">
        <v>11</v>
      </c>
      <c r="F17" s="166"/>
      <c r="G17" s="167"/>
      <c r="H17" s="21"/>
      <c r="I17" s="140" t="s">
        <v>12</v>
      </c>
      <c r="J17" s="140" t="s">
        <v>13</v>
      </c>
      <c r="K17" s="214"/>
      <c r="L17" s="202"/>
      <c r="M17" s="190"/>
      <c r="N17" s="191"/>
      <c r="O17" s="192"/>
      <c r="P17" s="200"/>
      <c r="Q17" s="201"/>
      <c r="R17" s="21"/>
    </row>
    <row r="18" spans="1:18" ht="15" customHeight="1" thickBot="1">
      <c r="A18" s="141"/>
      <c r="B18" s="141"/>
      <c r="C18" s="141"/>
      <c r="D18" s="142"/>
      <c r="E18" s="36">
        <v>1</v>
      </c>
      <c r="F18" s="37">
        <v>2</v>
      </c>
      <c r="G18" s="38">
        <v>3</v>
      </c>
      <c r="H18" s="21"/>
      <c r="I18" s="141"/>
      <c r="J18" s="141"/>
      <c r="K18" s="214">
        <v>6</v>
      </c>
      <c r="L18" s="202" t="s">
        <v>82</v>
      </c>
      <c r="M18" s="190" t="str">
        <f>VLOOKUP(K18,'пр.взвешивания'!B5:G20,2,FALSE)</f>
        <v>ПОНОМАРЕВА Мария Александровна</v>
      </c>
      <c r="N18" s="191" t="str">
        <f>VLOOKUP(K18,'пр.взвешивания'!B5:G20,3,FALSE)</f>
        <v>27.09.89 МС</v>
      </c>
      <c r="O18" s="192" t="str">
        <f>VLOOKUP(K18,'пр.взвешивания'!B5:G20,4,FALSE)</f>
        <v>С. Петрбург ПР</v>
      </c>
      <c r="P18" s="200">
        <f>VLOOKUP(K18,'пр.взвешивания'!B5:G20,5,FALSE)</f>
        <v>0</v>
      </c>
      <c r="Q18" s="201" t="str">
        <f>VLOOKUP(K18,'пр.взвешивания'!B5:G20,6,FALSE)</f>
        <v>Волков АВ</v>
      </c>
      <c r="R18" s="21"/>
    </row>
    <row r="19" spans="1:18" ht="15" customHeight="1">
      <c r="A19" s="138">
        <v>5</v>
      </c>
      <c r="B19" s="139" t="str">
        <f>VLOOKUP(A19,'пр.взвешивания'!B6:E19,2,FALSE)</f>
        <v>ХАКИМОВА Елена Сергеевна</v>
      </c>
      <c r="C19" s="123" t="str">
        <f>VLOOKUP(B19,'пр.взвешивания'!C6:F19,2,FALSE)</f>
        <v>02.03.88 мс</v>
      </c>
      <c r="D19" s="125" t="str">
        <f>VLOOKUP(C19,'пр.взвешивания'!D6:G19,2,FALSE)</f>
        <v>ПФО Оренбургская Бузулук Д</v>
      </c>
      <c r="E19" s="39"/>
      <c r="F19" s="76">
        <v>3</v>
      </c>
      <c r="G19" s="85">
        <v>0</v>
      </c>
      <c r="H19" s="21"/>
      <c r="I19" s="133">
        <f>SUM(E19:H19)</f>
        <v>3</v>
      </c>
      <c r="J19" s="144">
        <v>2</v>
      </c>
      <c r="K19" s="214"/>
      <c r="L19" s="202"/>
      <c r="M19" s="190"/>
      <c r="N19" s="191"/>
      <c r="O19" s="192"/>
      <c r="P19" s="200"/>
      <c r="Q19" s="201"/>
      <c r="R19" s="21"/>
    </row>
    <row r="20" spans="1:18" ht="15" customHeight="1">
      <c r="A20" s="129"/>
      <c r="B20" s="131"/>
      <c r="C20" s="124"/>
      <c r="D20" s="126"/>
      <c r="E20" s="40"/>
      <c r="F20" s="41">
        <f>HYPERLINK(круги!P5)</f>
      </c>
      <c r="G20" s="42">
        <f>HYPERLINK(круги!P16)</f>
      </c>
      <c r="H20" s="21"/>
      <c r="I20" s="134"/>
      <c r="J20" s="145"/>
      <c r="K20" s="214">
        <v>2</v>
      </c>
      <c r="L20" s="202" t="s">
        <v>83</v>
      </c>
      <c r="M20" s="190" t="str">
        <f>VLOOKUP(K20,'пр.взвешивания'!B5:G20,2,FALSE)</f>
        <v>АЛЕКСЕЕВА Екатерина Михайловна</v>
      </c>
      <c r="N20" s="191" t="str">
        <f>VLOOKUP(K20,'пр.взвешивания'!B5:G20,3,FALSE)</f>
        <v>23.11.86 мс</v>
      </c>
      <c r="O20" s="192" t="str">
        <f>VLOOKUP(K20,'пр.взвешивания'!B5:G20,4,FALSE)</f>
        <v>Москва Самбо-70</v>
      </c>
      <c r="P20" s="200">
        <f>VLOOKUP(K20,'пр.взвешивания'!B5:G20,5,FALSE)</f>
        <v>0</v>
      </c>
      <c r="Q20" s="201" t="str">
        <f>VLOOKUP(K20,'пр.взвешивания'!B5:G20,6,FALSE)</f>
        <v>Кораллов АС, Кораллова ИА</v>
      </c>
      <c r="R20" s="21"/>
    </row>
    <row r="21" spans="1:18" ht="15" customHeight="1" thickBot="1">
      <c r="A21" s="129">
        <v>6</v>
      </c>
      <c r="B21" s="130" t="str">
        <f>VLOOKUP(A21,'пр.взвешивания'!B8:E21,2,FALSE)</f>
        <v>ПОНОМАРЕВА Мария Александровна</v>
      </c>
      <c r="C21" s="132" t="str">
        <f>VLOOKUP(B21,'пр.взвешивания'!C8:F21,2,FALSE)</f>
        <v>27.09.89 МС</v>
      </c>
      <c r="D21" s="143" t="str">
        <f>VLOOKUP(C21,'пр.взвешивания'!D8:G21,2,FALSE)</f>
        <v>С. Петрбург ПР</v>
      </c>
      <c r="E21" s="79">
        <v>0</v>
      </c>
      <c r="F21" s="80">
        <f>HYPERLINK(круги!O7)</f>
      </c>
      <c r="G21" s="86">
        <v>0</v>
      </c>
      <c r="H21" s="21"/>
      <c r="I21" s="134">
        <f>SUM(E21:H21)</f>
        <v>0</v>
      </c>
      <c r="J21" s="145">
        <v>3</v>
      </c>
      <c r="K21" s="214"/>
      <c r="L21" s="220"/>
      <c r="M21" s="221"/>
      <c r="N21" s="222"/>
      <c r="O21" s="223"/>
      <c r="P21" s="218"/>
      <c r="Q21" s="219"/>
      <c r="R21" s="21"/>
    </row>
    <row r="22" spans="1:18" ht="15" customHeight="1">
      <c r="A22" s="129"/>
      <c r="B22" s="131"/>
      <c r="C22" s="124"/>
      <c r="D22" s="126"/>
      <c r="E22" s="43">
        <f>HYPERLINK(круги!P7)</f>
      </c>
      <c r="F22" s="44"/>
      <c r="G22" s="45">
        <f>HYPERLINK(круги!P29)</f>
      </c>
      <c r="H22" s="21"/>
      <c r="I22" s="134"/>
      <c r="J22" s="145"/>
      <c r="K22" s="21"/>
      <c r="L22" s="21"/>
      <c r="M22" s="21"/>
      <c r="N22" s="21"/>
      <c r="O22" s="21"/>
      <c r="P22" s="21"/>
      <c r="Q22" s="21"/>
      <c r="R22" s="21"/>
    </row>
    <row r="23" spans="1:18" ht="15" customHeight="1">
      <c r="A23" s="129">
        <v>7</v>
      </c>
      <c r="B23" s="130" t="str">
        <f>VLOOKUP(A23,'пр.взвешивания'!B10:E23,2,FALSE)</f>
        <v>БАЛАШОВА Анна Викторовна</v>
      </c>
      <c r="C23" s="132" t="str">
        <f>VLOOKUP(B23,'пр.взвешивания'!C10:F23,2,FALSE)</f>
        <v>18.11.83 мсмк</v>
      </c>
      <c r="D23" s="143" t="str">
        <f>VLOOKUP(C23,'пр.взвешивания'!D10:G23,2,FALSE)</f>
        <v>ПФО Пермский Пермь Д</v>
      </c>
      <c r="E23" s="87">
        <v>3</v>
      </c>
      <c r="F23" s="23">
        <v>3</v>
      </c>
      <c r="G23" s="46"/>
      <c r="H23" s="21"/>
      <c r="I23" s="134">
        <f>SUM(E23:H23)</f>
        <v>6</v>
      </c>
      <c r="J23" s="153">
        <v>1</v>
      </c>
      <c r="K23" s="21"/>
      <c r="L23" s="21"/>
      <c r="M23" s="21"/>
      <c r="N23" s="21"/>
      <c r="O23" s="21"/>
      <c r="P23" s="21"/>
      <c r="Q23" s="21"/>
      <c r="R23" s="21"/>
    </row>
    <row r="24" spans="1:18" ht="15" customHeight="1" thickBot="1">
      <c r="A24" s="151"/>
      <c r="B24" s="152"/>
      <c r="C24" s="150"/>
      <c r="D24" s="146"/>
      <c r="E24" s="47">
        <f>HYPERLINK(круги!P18)</f>
      </c>
      <c r="F24" s="48">
        <f>HYPERLINK(круги!P27)</f>
      </c>
      <c r="G24" s="49"/>
      <c r="H24" s="21"/>
      <c r="I24" s="147"/>
      <c r="J24" s="154"/>
      <c r="K24" s="21"/>
      <c r="L24" s="21"/>
      <c r="M24" s="21"/>
      <c r="N24" s="21"/>
      <c r="O24" s="21"/>
      <c r="P24" s="21"/>
      <c r="Q24" s="21"/>
      <c r="R24" s="21"/>
    </row>
    <row r="25" spans="1:18" ht="18" customHeight="1">
      <c r="A25" s="21"/>
      <c r="B25" s="21" t="s">
        <v>15</v>
      </c>
      <c r="C25" s="21"/>
      <c r="D25" s="21"/>
      <c r="E25" s="21"/>
      <c r="F25" s="21" t="s">
        <v>16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</row>
    <row r="26" spans="1:18" ht="13.5" thickBo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</row>
    <row r="27" spans="1:18" ht="12.75" customHeight="1" thickBot="1">
      <c r="A27" s="138">
        <v>1</v>
      </c>
      <c r="B27" s="155" t="str">
        <f>VLOOKUP(A27,'пр.взвешивания'!B6:E19,2,FALSE)</f>
        <v>РОДИНА Ирина Викторовна</v>
      </c>
      <c r="C27" s="172" t="str">
        <f>VLOOKUP(A27,'пр.взвешивания'!B6:G19,3,FALSE)</f>
        <v>23.07.73 змс</v>
      </c>
      <c r="D27" s="157" t="str">
        <f>VLOOKUP(A27,'пр.взвешивания'!B6:G19,4,FALSE)</f>
        <v>ПФО Пермский Пермь-Краснокамск Д</v>
      </c>
      <c r="E27" s="50"/>
      <c r="F27" s="51"/>
      <c r="G27" s="51"/>
      <c r="H27" s="51"/>
      <c r="I27" s="21"/>
      <c r="J27" s="21"/>
      <c r="K27" s="21"/>
      <c r="L27" s="21"/>
      <c r="M27" s="21"/>
      <c r="N27" s="21"/>
      <c r="O27" s="21"/>
      <c r="P27" s="21"/>
      <c r="Q27" s="21"/>
      <c r="R27" s="21"/>
    </row>
    <row r="28" spans="1:18" ht="12.75" customHeight="1">
      <c r="A28" s="129"/>
      <c r="B28" s="156"/>
      <c r="C28" s="162"/>
      <c r="D28" s="158"/>
      <c r="E28" s="52">
        <v>5</v>
      </c>
      <c r="F28" s="51"/>
      <c r="G28" s="51"/>
      <c r="H28" s="51"/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1:19" ht="12.75" customHeight="1" thickBot="1">
      <c r="A29" s="159">
        <v>5</v>
      </c>
      <c r="B29" s="156" t="str">
        <f>VLOOKUP(A29,'пр.взвешивания'!B6:E21,2,FALSE)</f>
        <v>ХАКИМОВА Елена Сергеевна</v>
      </c>
      <c r="C29" s="162" t="str">
        <f>VLOOKUP(A29,'пр.взвешивания'!B6:G21,3,FALSE)</f>
        <v>02.03.88 мс</v>
      </c>
      <c r="D29" s="158" t="str">
        <f>VLOOKUP(A29,'пр.взвешивания'!B6:G21,4,FALSE)</f>
        <v>ПФО Оренбургская Бузулук Д</v>
      </c>
      <c r="E29" s="88" t="s">
        <v>80</v>
      </c>
      <c r="F29" s="54"/>
      <c r="G29" s="55"/>
      <c r="H29" s="51"/>
      <c r="I29" s="21"/>
      <c r="J29" s="21"/>
      <c r="K29" s="21"/>
      <c r="L29" s="21"/>
      <c r="M29" s="21"/>
      <c r="N29" s="21"/>
      <c r="O29" s="21"/>
      <c r="P29" s="74"/>
      <c r="Q29" s="21"/>
      <c r="R29" s="21"/>
      <c r="S29" s="4"/>
    </row>
    <row r="30" spans="1:19" ht="16.5" customHeight="1" thickBot="1">
      <c r="A30" s="160"/>
      <c r="B30" s="161"/>
      <c r="C30" s="163"/>
      <c r="D30" s="164"/>
      <c r="E30" s="51"/>
      <c r="F30" s="56"/>
      <c r="G30" s="56"/>
      <c r="H30" s="57">
        <v>5</v>
      </c>
      <c r="I30" s="21"/>
      <c r="J30" s="58" t="str">
        <f>HYPERLINK('[1]реквизиты'!$A$6)</f>
        <v>Гл. судья, судья МК</v>
      </c>
      <c r="K30" s="59"/>
      <c r="L30" s="59"/>
      <c r="M30" s="21"/>
      <c r="N30" s="72"/>
      <c r="O30" s="72"/>
      <c r="P30" s="74" t="str">
        <f>HYPERLINK('[1]реквизиты'!$G$6)</f>
        <v>Е.А. Борков</v>
      </c>
      <c r="Q30" s="21"/>
      <c r="R30" s="21"/>
      <c r="S30" s="4"/>
    </row>
    <row r="31" spans="1:19" ht="12.75" customHeight="1" thickBot="1">
      <c r="A31" s="168">
        <v>7</v>
      </c>
      <c r="B31" s="169" t="str">
        <f>VLOOKUP(A31,'пр.взвешивания'!B6:E23,2,FALSE)</f>
        <v>БАЛАШОВА Анна Викторовна</v>
      </c>
      <c r="C31" s="170" t="str">
        <f>VLOOKUP(A31,'пр.взвешивания'!B6:G23,3,FALSE)</f>
        <v>18.11.83 мсмк</v>
      </c>
      <c r="D31" s="171" t="str">
        <f>VLOOKUP(A31,'пр.взвешивания'!B6:G23,4,FALSE)</f>
        <v>ПФО Пермский Пермь Д</v>
      </c>
      <c r="E31" s="51"/>
      <c r="F31" s="56"/>
      <c r="G31" s="56"/>
      <c r="H31" s="89" t="s">
        <v>81</v>
      </c>
      <c r="I31" s="21"/>
      <c r="J31" s="59"/>
      <c r="K31" s="59"/>
      <c r="L31" s="59"/>
      <c r="M31" s="21"/>
      <c r="N31" s="72"/>
      <c r="O31" s="72"/>
      <c r="P31" s="73" t="str">
        <f>HYPERLINK('[1]реквизиты'!$G$7)</f>
        <v>/г. Москва/</v>
      </c>
      <c r="Q31" s="21"/>
      <c r="R31" s="21"/>
      <c r="S31" s="4"/>
    </row>
    <row r="32" spans="1:19" ht="12.75" customHeight="1">
      <c r="A32" s="129"/>
      <c r="B32" s="156"/>
      <c r="C32" s="162"/>
      <c r="D32" s="158"/>
      <c r="E32" s="61">
        <v>7</v>
      </c>
      <c r="F32" s="62"/>
      <c r="G32" s="63"/>
      <c r="H32" s="51"/>
      <c r="I32" s="21"/>
      <c r="J32" s="64"/>
      <c r="K32" s="64"/>
      <c r="L32" s="64"/>
      <c r="M32" s="21"/>
      <c r="N32" s="65"/>
      <c r="O32" s="65"/>
      <c r="P32" s="74"/>
      <c r="Q32" s="21"/>
      <c r="R32" s="21"/>
      <c r="S32" s="4"/>
    </row>
    <row r="33" spans="1:18" ht="15" customHeight="1" thickBot="1">
      <c r="A33" s="159">
        <v>4</v>
      </c>
      <c r="B33" s="156" t="str">
        <f>VLOOKUP(A33,'пр.взвешивания'!B6:E25,2,FALSE)</f>
        <v>ФЕДОСЕЕНКО Светлана Александровна</v>
      </c>
      <c r="C33" s="162" t="str">
        <f>VLOOKUP(A33,'пр.взвешивания'!B6:G25,3,FALSE)</f>
        <v>20.05.83 мсмк</v>
      </c>
      <c r="D33" s="158" t="str">
        <f>VLOOKUP(A33,'пр.взвешивания'!B6:G25,4,FALSE)</f>
        <v>СФО Новосибирская Болотное</v>
      </c>
      <c r="E33" s="53" t="s">
        <v>79</v>
      </c>
      <c r="F33" s="51"/>
      <c r="G33" s="51"/>
      <c r="H33" s="51"/>
      <c r="I33" s="21"/>
      <c r="J33" s="58" t="str">
        <f>HYPERLINK('[3]реквизиты'!$A$22)</f>
        <v>Гл. секретарь, судья МК</v>
      </c>
      <c r="K33" s="59"/>
      <c r="L33" s="59"/>
      <c r="M33" s="21"/>
      <c r="N33" s="72"/>
      <c r="O33" s="72"/>
      <c r="P33" s="74" t="str">
        <f>HYPERLINK('[1]реквизиты'!$G$8)</f>
        <v>Р.М. Закиров</v>
      </c>
      <c r="Q33" s="21"/>
      <c r="R33" s="21"/>
    </row>
    <row r="34" spans="1:18" ht="12.75" customHeight="1" thickBot="1">
      <c r="A34" s="160"/>
      <c r="B34" s="161"/>
      <c r="C34" s="163"/>
      <c r="D34" s="164"/>
      <c r="E34" s="51"/>
      <c r="F34" s="51"/>
      <c r="G34" s="51"/>
      <c r="H34" s="51"/>
      <c r="I34" s="21"/>
      <c r="J34" s="64"/>
      <c r="K34" s="64"/>
      <c r="L34" s="64"/>
      <c r="M34" s="21"/>
      <c r="N34" s="65"/>
      <c r="O34" s="65"/>
      <c r="P34" s="73" t="str">
        <f>HYPERLINK('[1]реквизиты'!$G$9)</f>
        <v>/г. Пермь/</v>
      </c>
      <c r="Q34" s="21"/>
      <c r="R34" s="21"/>
    </row>
    <row r="35" spans="1:18" ht="12.75">
      <c r="A35" s="21"/>
      <c r="B35" s="21"/>
      <c r="C35" s="21"/>
      <c r="D35" s="21"/>
      <c r="E35" s="21"/>
      <c r="F35" s="21"/>
      <c r="G35" s="21"/>
      <c r="H35" s="21"/>
      <c r="I35" s="21"/>
      <c r="J35" s="64"/>
      <c r="K35" s="64"/>
      <c r="L35" s="64"/>
      <c r="M35" s="21"/>
      <c r="N35" s="21"/>
      <c r="O35" s="21"/>
      <c r="P35" s="60">
        <f>HYPERLINK('[1]реквизиты'!$G$23)</f>
      </c>
      <c r="Q35" s="21"/>
      <c r="R35" s="21"/>
    </row>
    <row r="36" spans="1:18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</row>
    <row r="37" spans="1:18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spans="1:18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</row>
    <row r="39" spans="1:18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</row>
    <row r="40" spans="1:18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</row>
    <row r="41" spans="1:18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</row>
    <row r="42" spans="1:18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8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</row>
    <row r="44" spans="1:18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</row>
    <row r="45" spans="1:18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</row>
    <row r="46" spans="1:18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</row>
    <row r="47" spans="1:18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ht="12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</row>
    <row r="49" spans="1:18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</row>
    <row r="50" spans="1:18" ht="12.7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</row>
    <row r="51" spans="1:18" ht="12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</row>
    <row r="52" spans="1:18" ht="12.7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</row>
    <row r="53" spans="1:18" ht="12.7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</row>
    <row r="54" spans="1:18" ht="12.7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</row>
    <row r="55" spans="1:18" ht="12.7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</row>
    <row r="56" spans="1:18" ht="12.7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</row>
    <row r="57" spans="1:18" ht="12.7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</row>
    <row r="58" spans="1:18" ht="12.7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</row>
    <row r="59" spans="1:18" ht="12.7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</row>
    <row r="60" spans="1:18" ht="12.7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</row>
    <row r="61" spans="1:18" ht="12.7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</row>
  </sheetData>
  <sheetProtection/>
  <mergeCells count="134">
    <mergeCell ref="P16:P17"/>
    <mergeCell ref="K14:K15"/>
    <mergeCell ref="K16:K17"/>
    <mergeCell ref="K18:K19"/>
    <mergeCell ref="K20:K21"/>
    <mergeCell ref="M18:M19"/>
    <mergeCell ref="N18:N19"/>
    <mergeCell ref="L18:L19"/>
    <mergeCell ref="L14:L15"/>
    <mergeCell ref="K12:K13"/>
    <mergeCell ref="O18:O19"/>
    <mergeCell ref="A1:Q1"/>
    <mergeCell ref="P5:Q5"/>
    <mergeCell ref="P20:P21"/>
    <mergeCell ref="Q20:Q21"/>
    <mergeCell ref="L20:L21"/>
    <mergeCell ref="M20:M21"/>
    <mergeCell ref="N20:N21"/>
    <mergeCell ref="O20:O21"/>
    <mergeCell ref="L8:L9"/>
    <mergeCell ref="Q16:Q17"/>
    <mergeCell ref="O12:O13"/>
    <mergeCell ref="L10:L11"/>
    <mergeCell ref="A2:I2"/>
    <mergeCell ref="K2:P2"/>
    <mergeCell ref="A4:Q4"/>
    <mergeCell ref="C3:N3"/>
    <mergeCell ref="K8:K9"/>
    <mergeCell ref="K10:K11"/>
    <mergeCell ref="O16:O17"/>
    <mergeCell ref="G5:I5"/>
    <mergeCell ref="P14:P15"/>
    <mergeCell ref="M14:M15"/>
    <mergeCell ref="N14:N15"/>
    <mergeCell ref="O14:O15"/>
    <mergeCell ref="M12:M13"/>
    <mergeCell ref="N12:N13"/>
    <mergeCell ref="P8:P9"/>
    <mergeCell ref="P12:P13"/>
    <mergeCell ref="P10:P11"/>
    <mergeCell ref="Q10:Q11"/>
    <mergeCell ref="Q12:Q13"/>
    <mergeCell ref="Q14:Q15"/>
    <mergeCell ref="L12:L13"/>
    <mergeCell ref="P18:P19"/>
    <mergeCell ref="Q18:Q19"/>
    <mergeCell ref="L16:L17"/>
    <mergeCell ref="M16:M17"/>
    <mergeCell ref="N16:N17"/>
    <mergeCell ref="O6:O7"/>
    <mergeCell ref="P6:P7"/>
    <mergeCell ref="Q6:Q7"/>
    <mergeCell ref="M10:M11"/>
    <mergeCell ref="N10:N11"/>
    <mergeCell ref="O10:O11"/>
    <mergeCell ref="M8:M9"/>
    <mergeCell ref="N8:N9"/>
    <mergeCell ref="O8:O9"/>
    <mergeCell ref="Q8:Q9"/>
    <mergeCell ref="L6:L7"/>
    <mergeCell ref="M6:M7"/>
    <mergeCell ref="E6:H6"/>
    <mergeCell ref="I6:I7"/>
    <mergeCell ref="J6:J7"/>
    <mergeCell ref="N6:N7"/>
    <mergeCell ref="A33:A34"/>
    <mergeCell ref="B33:B34"/>
    <mergeCell ref="C33:C34"/>
    <mergeCell ref="D33:D34"/>
    <mergeCell ref="A31:A32"/>
    <mergeCell ref="B31:B32"/>
    <mergeCell ref="C31:C32"/>
    <mergeCell ref="D31:D32"/>
    <mergeCell ref="A27:A28"/>
    <mergeCell ref="B27:B28"/>
    <mergeCell ref="D27:D28"/>
    <mergeCell ref="A29:A30"/>
    <mergeCell ref="B29:B30"/>
    <mergeCell ref="C29:C30"/>
    <mergeCell ref="D29:D30"/>
    <mergeCell ref="C27:C28"/>
    <mergeCell ref="I21:I22"/>
    <mergeCell ref="J21:J22"/>
    <mergeCell ref="I23:I24"/>
    <mergeCell ref="J23:J24"/>
    <mergeCell ref="A23:A24"/>
    <mergeCell ref="B23:B24"/>
    <mergeCell ref="A21:A22"/>
    <mergeCell ref="B21:B22"/>
    <mergeCell ref="C21:C22"/>
    <mergeCell ref="D21:D22"/>
    <mergeCell ref="C23:C24"/>
    <mergeCell ref="D23:D24"/>
    <mergeCell ref="J17:J18"/>
    <mergeCell ref="A14:A15"/>
    <mergeCell ref="B14:B15"/>
    <mergeCell ref="C14:C15"/>
    <mergeCell ref="A19:A20"/>
    <mergeCell ref="B19:B20"/>
    <mergeCell ref="C19:C20"/>
    <mergeCell ref="D19:D20"/>
    <mergeCell ref="I19:I20"/>
    <mergeCell ref="J19:J20"/>
    <mergeCell ref="D14:D15"/>
    <mergeCell ref="I10:I11"/>
    <mergeCell ref="D10:D11"/>
    <mergeCell ref="I14:I15"/>
    <mergeCell ref="J14:J15"/>
    <mergeCell ref="I12:I13"/>
    <mergeCell ref="J12:J13"/>
    <mergeCell ref="E17:G17"/>
    <mergeCell ref="A17:A18"/>
    <mergeCell ref="B17:B18"/>
    <mergeCell ref="C17:C18"/>
    <mergeCell ref="D17:D18"/>
    <mergeCell ref="I17:I18"/>
    <mergeCell ref="J10:J11"/>
    <mergeCell ref="A12:A13"/>
    <mergeCell ref="B12:B13"/>
    <mergeCell ref="C12:C13"/>
    <mergeCell ref="D12:D13"/>
    <mergeCell ref="I8:I9"/>
    <mergeCell ref="J8:J9"/>
    <mergeCell ref="A6:A7"/>
    <mergeCell ref="B6:B7"/>
    <mergeCell ref="C6:C7"/>
    <mergeCell ref="A8:A9"/>
    <mergeCell ref="B8:B9"/>
    <mergeCell ref="C8:C9"/>
    <mergeCell ref="D8:D9"/>
    <mergeCell ref="D6:D7"/>
    <mergeCell ref="A10:A11"/>
    <mergeCell ref="B10:B11"/>
    <mergeCell ref="C10:C11"/>
  </mergeCells>
  <printOptions horizontalCentered="1" verticalCentered="1"/>
  <pageMargins left="0" right="0" top="0.5905511811023623" bottom="0.1968503937007874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P35"/>
  <sheetViews>
    <sheetView zoomScalePageLayoutView="0" workbookViewId="0" topLeftCell="A19">
      <selection activeCell="A1" sqref="A1:P34"/>
    </sheetView>
  </sheetViews>
  <sheetFormatPr defaultColWidth="9.140625" defaultRowHeight="12.75"/>
  <cols>
    <col min="1" max="1" width="5.8515625" style="0" customWidth="1"/>
    <col min="2" max="2" width="25.28125" style="0" customWidth="1"/>
    <col min="3" max="3" width="11.00390625" style="0" customWidth="1"/>
    <col min="4" max="4" width="11.421875" style="0" customWidth="1"/>
    <col min="5" max="5" width="26.140625" style="0" customWidth="1"/>
    <col min="6" max="6" width="7.140625" style="0" customWidth="1"/>
    <col min="7" max="7" width="7.421875" style="0" customWidth="1"/>
    <col min="8" max="8" width="7.00390625" style="0" customWidth="1"/>
    <col min="9" max="9" width="7.57421875" style="0" customWidth="1"/>
    <col min="10" max="10" width="19.57421875" style="0" customWidth="1"/>
    <col min="13" max="13" width="25.421875" style="0" customWidth="1"/>
  </cols>
  <sheetData>
    <row r="1" spans="1:16" ht="19.5" customHeight="1">
      <c r="A1" s="224" t="s">
        <v>17</v>
      </c>
      <c r="B1" s="224"/>
      <c r="C1" s="224"/>
      <c r="D1" s="224"/>
      <c r="E1" s="224"/>
      <c r="F1" s="224"/>
      <c r="G1" s="224"/>
      <c r="H1" s="224"/>
      <c r="I1" s="224" t="s">
        <v>17</v>
      </c>
      <c r="J1" s="224"/>
      <c r="K1" s="224"/>
      <c r="L1" s="224"/>
      <c r="M1" s="224"/>
      <c r="N1" s="224"/>
      <c r="O1" s="224"/>
      <c r="P1" s="224"/>
    </row>
    <row r="2" spans="1:16" ht="23.25" customHeight="1">
      <c r="A2" s="19" t="s">
        <v>7</v>
      </c>
      <c r="B2" s="75" t="s">
        <v>18</v>
      </c>
      <c r="C2" s="5"/>
      <c r="D2" s="5"/>
      <c r="E2" s="19" t="str">
        <f>HYPERLINK('пр.взвешивания'!D3)</f>
        <v>в.к      св 80           кг.</v>
      </c>
      <c r="F2" s="5"/>
      <c r="G2" s="5"/>
      <c r="H2" s="5"/>
      <c r="I2" s="19" t="s">
        <v>14</v>
      </c>
      <c r="J2" s="75" t="s">
        <v>18</v>
      </c>
      <c r="K2" s="5"/>
      <c r="L2" s="5"/>
      <c r="M2" s="19" t="str">
        <f>HYPERLINK('пр.взвешивания'!D3)</f>
        <v>в.к      св 80           кг.</v>
      </c>
      <c r="N2" s="5"/>
      <c r="O2" s="5"/>
      <c r="P2" s="5"/>
    </row>
    <row r="3" spans="1:16" ht="12.75">
      <c r="A3" s="225" t="s">
        <v>1</v>
      </c>
      <c r="B3" s="225" t="s">
        <v>8</v>
      </c>
      <c r="C3" s="225" t="s">
        <v>9</v>
      </c>
      <c r="D3" s="225" t="s">
        <v>10</v>
      </c>
      <c r="E3" s="225" t="s">
        <v>19</v>
      </c>
      <c r="F3" s="225" t="s">
        <v>20</v>
      </c>
      <c r="G3" s="225" t="s">
        <v>21</v>
      </c>
      <c r="H3" s="225" t="s">
        <v>22</v>
      </c>
      <c r="I3" s="225" t="s">
        <v>1</v>
      </c>
      <c r="J3" s="225" t="s">
        <v>8</v>
      </c>
      <c r="K3" s="225" t="s">
        <v>9</v>
      </c>
      <c r="L3" s="225" t="s">
        <v>10</v>
      </c>
      <c r="M3" s="225" t="s">
        <v>19</v>
      </c>
      <c r="N3" s="225" t="s">
        <v>20</v>
      </c>
      <c r="O3" s="225" t="s">
        <v>21</v>
      </c>
      <c r="P3" s="225" t="s">
        <v>22</v>
      </c>
    </row>
    <row r="4" spans="1:16" ht="12.75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</row>
    <row r="5" spans="1:16" ht="12.75">
      <c r="A5" s="227">
        <v>1</v>
      </c>
      <c r="B5" s="228" t="str">
        <f>HYPERLINK('пр.взвешивания'!C6)</f>
        <v>РОДИНА Ирина Викторовна</v>
      </c>
      <c r="C5" s="228" t="str">
        <f>HYPERLINK('пр.взвешивания'!D6)</f>
        <v>23.07.73 змс</v>
      </c>
      <c r="D5" s="228" t="str">
        <f>HYPERLINK('пр.взвешивания'!E6)</f>
        <v>ПФО Пермский Пермь-Краснокамск Д</v>
      </c>
      <c r="E5" s="230"/>
      <c r="F5" s="231"/>
      <c r="G5" s="232"/>
      <c r="H5" s="225"/>
      <c r="I5" s="256">
        <v>5</v>
      </c>
      <c r="J5" s="234" t="str">
        <f>HYPERLINK('пр.взвешивания'!C14)</f>
        <v>ХАКИМОВА Елена Сергеевна</v>
      </c>
      <c r="K5" s="234" t="str">
        <f>HYPERLINK('пр.взвешивания'!D14)</f>
        <v>02.03.88 мс</v>
      </c>
      <c r="L5" s="234" t="str">
        <f>HYPERLINK('пр.взвешивания'!E14)</f>
        <v>ПФО Оренбургская Бузулук Д</v>
      </c>
      <c r="M5" s="230"/>
      <c r="N5" s="231"/>
      <c r="O5" s="232"/>
      <c r="P5" s="225"/>
    </row>
    <row r="6" spans="1:16" ht="12.75">
      <c r="A6" s="227"/>
      <c r="B6" s="229"/>
      <c r="C6" s="229"/>
      <c r="D6" s="229"/>
      <c r="E6" s="230"/>
      <c r="F6" s="230"/>
      <c r="G6" s="232"/>
      <c r="H6" s="225"/>
      <c r="I6" s="256"/>
      <c r="J6" s="229"/>
      <c r="K6" s="229"/>
      <c r="L6" s="229"/>
      <c r="M6" s="230"/>
      <c r="N6" s="230"/>
      <c r="O6" s="232"/>
      <c r="P6" s="225"/>
    </row>
    <row r="7" spans="1:16" ht="12.75" customHeight="1">
      <c r="A7" s="226">
        <v>2</v>
      </c>
      <c r="B7" s="234" t="str">
        <f>HYPERLINK('пр.взвешивания'!C8)</f>
        <v>АЛЕКСЕЕВА Екатерина Михайловна</v>
      </c>
      <c r="C7" s="234" t="str">
        <f>HYPERLINK('пр.взвешивания'!D8)</f>
        <v>23.11.86 мс</v>
      </c>
      <c r="D7" s="234" t="str">
        <f>HYPERLINK('пр.взвешивания'!E8)</f>
        <v>Москва Самбо-70</v>
      </c>
      <c r="E7" s="236"/>
      <c r="F7" s="236"/>
      <c r="G7" s="226"/>
      <c r="H7" s="226"/>
      <c r="I7" s="226">
        <v>6</v>
      </c>
      <c r="J7" s="234" t="str">
        <f>HYPERLINK('пр.взвешивания'!C16)</f>
        <v>ПОНОМАРЕВА Мария Александровна</v>
      </c>
      <c r="K7" s="234" t="str">
        <f>HYPERLINK('пр.взвешивания'!D16)</f>
        <v>27.09.89 МС</v>
      </c>
      <c r="L7" s="234" t="str">
        <f>HYPERLINK('пр.взвешивания'!E16)</f>
        <v>С. Петрбург ПР</v>
      </c>
      <c r="M7" s="236"/>
      <c r="N7" s="236"/>
      <c r="O7" s="226"/>
      <c r="P7" s="226"/>
    </row>
    <row r="8" spans="1:16" ht="13.5" thickBot="1">
      <c r="A8" s="233"/>
      <c r="B8" s="235"/>
      <c r="C8" s="235"/>
      <c r="D8" s="235"/>
      <c r="E8" s="237"/>
      <c r="F8" s="237"/>
      <c r="G8" s="233"/>
      <c r="H8" s="233"/>
      <c r="I8" s="233"/>
      <c r="J8" s="235"/>
      <c r="K8" s="235"/>
      <c r="L8" s="235"/>
      <c r="M8" s="237"/>
      <c r="N8" s="237"/>
      <c r="O8" s="233"/>
      <c r="P8" s="233"/>
    </row>
    <row r="9" spans="1:16" ht="12.75">
      <c r="A9" s="238">
        <v>4</v>
      </c>
      <c r="B9" s="239" t="str">
        <f>HYPERLINK('пр.взвешивания'!C12)</f>
        <v>ФЕДОСЕЕНКО Светлана Александровна</v>
      </c>
      <c r="C9" s="239" t="str">
        <f>HYPERLINK('пр.взвешивания'!D12)</f>
        <v>20.05.83 мсмк</v>
      </c>
      <c r="D9" s="239" t="str">
        <f>HYPERLINK('пр.взвешивания'!E12)</f>
        <v>СФО Новосибирская Болотное</v>
      </c>
      <c r="E9" s="230"/>
      <c r="F9" s="231"/>
      <c r="G9" s="232"/>
      <c r="H9" s="240"/>
      <c r="I9" s="257">
        <v>7</v>
      </c>
      <c r="J9" s="258" t="str">
        <f>HYPERLINK('пр.взвешивания'!C18)</f>
        <v>БАЛАШОВА Анна Викторовна</v>
      </c>
      <c r="K9" s="258" t="str">
        <f>HYPERLINK('пр.взвешивания'!D18)</f>
        <v>18.11.83 мсмк</v>
      </c>
      <c r="L9" s="258" t="str">
        <f>HYPERLINK('пр.взвешивания'!E18)</f>
        <v>ПФО Пермский Пермь Д</v>
      </c>
      <c r="M9" s="257" t="s">
        <v>25</v>
      </c>
      <c r="N9" s="259"/>
      <c r="O9" s="260"/>
      <c r="P9" s="261"/>
    </row>
    <row r="10" spans="1:16" ht="12.75">
      <c r="A10" s="225"/>
      <c r="B10" s="229"/>
      <c r="C10" s="229"/>
      <c r="D10" s="229"/>
      <c r="E10" s="230"/>
      <c r="F10" s="230"/>
      <c r="G10" s="232"/>
      <c r="H10" s="225"/>
      <c r="I10" s="225"/>
      <c r="J10" s="229"/>
      <c r="K10" s="229"/>
      <c r="L10" s="229"/>
      <c r="M10" s="225"/>
      <c r="N10" s="230"/>
      <c r="O10" s="232"/>
      <c r="P10" s="225"/>
    </row>
    <row r="11" spans="1:13" ht="12.75">
      <c r="A11" s="226">
        <v>3</v>
      </c>
      <c r="B11" s="234" t="str">
        <f>HYPERLINK('пр.взвешивания'!C10)</f>
        <v>ВАСИЛЬЕВА Елена Николаевна</v>
      </c>
      <c r="C11" s="234" t="str">
        <f>HYPERLINK('пр.взвешивания'!D10)</f>
        <v>23.03.91 кмс</v>
      </c>
      <c r="D11" s="234" t="str">
        <f>HYPERLINK('пр.взвешивания'!E10)</f>
        <v>ПФО Чувашская Чебоксары ПР</v>
      </c>
      <c r="E11" s="236"/>
      <c r="F11" s="236"/>
      <c r="G11" s="226"/>
      <c r="H11" s="226"/>
      <c r="I11" s="6"/>
      <c r="J11" s="6"/>
      <c r="K11" s="6"/>
      <c r="L11" s="6"/>
      <c r="M11" s="6"/>
    </row>
    <row r="12" spans="1:13" ht="12.75">
      <c r="A12" s="238"/>
      <c r="B12" s="229"/>
      <c r="C12" s="229"/>
      <c r="D12" s="229"/>
      <c r="E12" s="241"/>
      <c r="F12" s="241"/>
      <c r="G12" s="238"/>
      <c r="H12" s="238"/>
      <c r="I12" s="6"/>
      <c r="J12" s="6"/>
      <c r="K12" s="6"/>
      <c r="L12" s="6"/>
      <c r="M12" s="6"/>
    </row>
    <row r="13" spans="1:16" ht="24" customHeight="1">
      <c r="A13" s="19" t="s">
        <v>7</v>
      </c>
      <c r="B13" s="75" t="s">
        <v>23</v>
      </c>
      <c r="C13" s="5"/>
      <c r="D13" s="5"/>
      <c r="E13" s="19" t="str">
        <f>HYPERLINK('пр.взвешивания'!D3)</f>
        <v>в.к      св 80           кг.</v>
      </c>
      <c r="F13" s="5"/>
      <c r="G13" s="5"/>
      <c r="H13" s="5"/>
      <c r="I13" s="19" t="s">
        <v>14</v>
      </c>
      <c r="J13" s="75" t="s">
        <v>23</v>
      </c>
      <c r="K13" s="5"/>
      <c r="L13" s="5"/>
      <c r="M13" s="19" t="str">
        <f>HYPERLINK('пр.взвешивания'!D3)</f>
        <v>в.к      св 80           кг.</v>
      </c>
      <c r="N13" s="5"/>
      <c r="O13" s="5"/>
      <c r="P13" s="5"/>
    </row>
    <row r="14" spans="1:16" ht="12.75">
      <c r="A14" s="226" t="s">
        <v>1</v>
      </c>
      <c r="B14" s="226" t="s">
        <v>8</v>
      </c>
      <c r="C14" s="226" t="s">
        <v>9</v>
      </c>
      <c r="D14" s="226" t="s">
        <v>10</v>
      </c>
      <c r="E14" s="226" t="s">
        <v>19</v>
      </c>
      <c r="F14" s="226" t="s">
        <v>20</v>
      </c>
      <c r="G14" s="226" t="s">
        <v>21</v>
      </c>
      <c r="H14" s="226" t="s">
        <v>22</v>
      </c>
      <c r="I14" s="226" t="s">
        <v>1</v>
      </c>
      <c r="J14" s="226" t="s">
        <v>8</v>
      </c>
      <c r="K14" s="226" t="s">
        <v>9</v>
      </c>
      <c r="L14" s="226" t="s">
        <v>10</v>
      </c>
      <c r="M14" s="226" t="s">
        <v>19</v>
      </c>
      <c r="N14" s="226" t="s">
        <v>20</v>
      </c>
      <c r="O14" s="226" t="s">
        <v>21</v>
      </c>
      <c r="P14" s="226" t="s">
        <v>22</v>
      </c>
    </row>
    <row r="15" spans="1:16" ht="12.75">
      <c r="A15" s="242"/>
      <c r="B15" s="243"/>
      <c r="C15" s="243"/>
      <c r="D15" s="243"/>
      <c r="E15" s="243"/>
      <c r="F15" s="243"/>
      <c r="G15" s="243"/>
      <c r="H15" s="243"/>
      <c r="I15" s="243"/>
      <c r="J15" s="262"/>
      <c r="K15" s="243"/>
      <c r="L15" s="243"/>
      <c r="M15" s="243"/>
      <c r="N15" s="242"/>
      <c r="O15" s="242"/>
      <c r="P15" s="242"/>
    </row>
    <row r="16" spans="1:16" ht="12.75" customHeight="1">
      <c r="A16" s="244">
        <v>1</v>
      </c>
      <c r="B16" s="234" t="str">
        <f>HYPERLINK('пр.взвешивания'!C6)</f>
        <v>РОДИНА Ирина Викторовна</v>
      </c>
      <c r="C16" s="234" t="str">
        <f>HYPERLINK('пр.взвешивания'!D6)</f>
        <v>23.07.73 змс</v>
      </c>
      <c r="D16" s="234" t="str">
        <f>HYPERLINK('пр.взвешивания'!E6)</f>
        <v>ПФО Пермский Пермь-Краснокамск Д</v>
      </c>
      <c r="E16" s="236"/>
      <c r="F16" s="246"/>
      <c r="G16" s="247"/>
      <c r="H16" s="226"/>
      <c r="I16" s="263">
        <v>5</v>
      </c>
      <c r="J16" s="265" t="str">
        <f>HYPERLINK('пр.взвешивания'!C14)</f>
        <v>ХАКИМОВА Елена Сергеевна</v>
      </c>
      <c r="K16" s="234" t="str">
        <f>HYPERLINK('пр.взвешивания'!D14)</f>
        <v>02.03.88 мс</v>
      </c>
      <c r="L16" s="234" t="str">
        <f>HYPERLINK('пр.взвешивания'!E14)</f>
        <v>ПФО Оренбургская Бузулук Д</v>
      </c>
      <c r="M16" s="226"/>
      <c r="N16" s="246"/>
      <c r="O16" s="247"/>
      <c r="P16" s="226"/>
    </row>
    <row r="17" spans="1:16" ht="12.75">
      <c r="A17" s="245"/>
      <c r="B17" s="229"/>
      <c r="C17" s="229"/>
      <c r="D17" s="229"/>
      <c r="E17" s="241"/>
      <c r="F17" s="243"/>
      <c r="G17" s="248"/>
      <c r="H17" s="238"/>
      <c r="I17" s="264"/>
      <c r="J17" s="266"/>
      <c r="K17" s="229"/>
      <c r="L17" s="229"/>
      <c r="M17" s="238"/>
      <c r="N17" s="242"/>
      <c r="O17" s="248"/>
      <c r="P17" s="238"/>
    </row>
    <row r="18" spans="1:16" ht="12.75">
      <c r="A18" s="226">
        <v>3</v>
      </c>
      <c r="B18" s="234" t="str">
        <f>HYPERLINK('пр.взвешивания'!C10)</f>
        <v>ВАСИЛЬЕВА Елена Николаевна</v>
      </c>
      <c r="C18" s="234" t="str">
        <f>HYPERLINK('пр.взвешивания'!D10)</f>
        <v>23.03.91 кмс</v>
      </c>
      <c r="D18" s="234" t="str">
        <f>HYPERLINK('пр.взвешивания'!E10)</f>
        <v>ПФО Чувашская Чебоксары ПР</v>
      </c>
      <c r="E18" s="236"/>
      <c r="F18" s="236"/>
      <c r="G18" s="226"/>
      <c r="H18" s="226"/>
      <c r="I18" s="226">
        <v>7</v>
      </c>
      <c r="J18" s="234" t="str">
        <f>HYPERLINK('пр.взвешивания'!C18)</f>
        <v>БАЛАШОВА Анна Викторовна</v>
      </c>
      <c r="K18" s="234" t="str">
        <f>HYPERLINK('пр.взвешивания'!D18)</f>
        <v>18.11.83 мсмк</v>
      </c>
      <c r="L18" s="234" t="str">
        <f>HYPERLINK('пр.взвешивания'!E18)</f>
        <v>ПФО Пермский Пермь Д</v>
      </c>
      <c r="M18" s="226"/>
      <c r="N18" s="236"/>
      <c r="O18" s="226"/>
      <c r="P18" s="226"/>
    </row>
    <row r="19" spans="1:16" ht="13.5" thickBot="1">
      <c r="A19" s="249"/>
      <c r="B19" s="235"/>
      <c r="C19" s="235"/>
      <c r="D19" s="235"/>
      <c r="E19" s="250"/>
      <c r="F19" s="250"/>
      <c r="G19" s="250"/>
      <c r="H19" s="250"/>
      <c r="I19" s="250"/>
      <c r="J19" s="235"/>
      <c r="K19" s="235"/>
      <c r="L19" s="235"/>
      <c r="M19" s="250"/>
      <c r="N19" s="249"/>
      <c r="O19" s="249"/>
      <c r="P19" s="249"/>
    </row>
    <row r="20" spans="1:16" ht="12.75">
      <c r="A20" s="251">
        <v>2</v>
      </c>
      <c r="B20" s="239" t="str">
        <f>HYPERLINK('пр.взвешивания'!C8)</f>
        <v>АЛЕКСЕЕВА Екатерина Михайловна</v>
      </c>
      <c r="C20" s="239" t="str">
        <f>HYPERLINK('пр.взвешивания'!D8)</f>
        <v>23.11.86 мс</v>
      </c>
      <c r="D20" s="239" t="str">
        <f>HYPERLINK('пр.взвешивания'!E8)</f>
        <v>Москва Самбо-70</v>
      </c>
      <c r="E20" s="252"/>
      <c r="F20" s="253"/>
      <c r="G20" s="254"/>
      <c r="H20" s="255"/>
      <c r="I20" s="251">
        <v>6</v>
      </c>
      <c r="J20" s="239" t="str">
        <f>HYPERLINK('пр.взвешивания'!C16)</f>
        <v>ПОНОМАРЕВА Мария Александровна</v>
      </c>
      <c r="K20" s="239" t="str">
        <f>HYPERLINK('пр.взвешивания'!D16)</f>
        <v>27.09.89 МС</v>
      </c>
      <c r="L20" s="239" t="str">
        <f>HYPERLINK('пр.взвешивания'!E16)</f>
        <v>С. Петрбург ПР</v>
      </c>
      <c r="M20" s="251" t="s">
        <v>25</v>
      </c>
      <c r="N20" s="253"/>
      <c r="O20" s="254"/>
      <c r="P20" s="267"/>
    </row>
    <row r="21" spans="1:16" ht="12.75">
      <c r="A21" s="242"/>
      <c r="B21" s="229"/>
      <c r="C21" s="229"/>
      <c r="D21" s="229"/>
      <c r="E21" s="241"/>
      <c r="F21" s="243"/>
      <c r="G21" s="248"/>
      <c r="H21" s="243"/>
      <c r="I21" s="243"/>
      <c r="J21" s="229"/>
      <c r="K21" s="229"/>
      <c r="L21" s="229"/>
      <c r="M21" s="238"/>
      <c r="N21" s="242"/>
      <c r="O21" s="248"/>
      <c r="P21" s="242"/>
    </row>
    <row r="22" spans="1:13" ht="12.75">
      <c r="A22" s="226">
        <v>4</v>
      </c>
      <c r="B22" s="234" t="str">
        <f>HYPERLINK('пр.взвешивания'!C12)</f>
        <v>ФЕДОСЕЕНКО Светлана Александровна</v>
      </c>
      <c r="C22" s="234" t="str">
        <f>HYPERLINK('пр.взвешивания'!D12)</f>
        <v>20.05.83 мсмк</v>
      </c>
      <c r="D22" s="234" t="str">
        <f>HYPERLINK('пр.взвешивания'!E12)</f>
        <v>СФО Новосибирская Болотное</v>
      </c>
      <c r="E22" s="236"/>
      <c r="F22" s="236"/>
      <c r="G22" s="226"/>
      <c r="H22" s="226"/>
      <c r="I22" s="6"/>
      <c r="J22" s="6"/>
      <c r="K22" s="6"/>
      <c r="L22" s="6"/>
      <c r="M22" s="6"/>
    </row>
    <row r="23" spans="1:13" ht="12.75">
      <c r="A23" s="242"/>
      <c r="B23" s="229"/>
      <c r="C23" s="229"/>
      <c r="D23" s="229"/>
      <c r="E23" s="243"/>
      <c r="F23" s="243"/>
      <c r="G23" s="243"/>
      <c r="H23" s="243"/>
      <c r="I23" s="6"/>
      <c r="J23" s="6"/>
      <c r="K23" s="6"/>
      <c r="L23" s="6"/>
      <c r="M23" s="6"/>
    </row>
    <row r="24" spans="1:16" ht="26.25" customHeight="1">
      <c r="A24" s="19" t="s">
        <v>7</v>
      </c>
      <c r="B24" s="75" t="s">
        <v>24</v>
      </c>
      <c r="C24" s="5"/>
      <c r="D24" s="5"/>
      <c r="E24" s="19" t="str">
        <f>HYPERLINK('пр.взвешивания'!D3)</f>
        <v>в.к      св 80           кг.</v>
      </c>
      <c r="F24" s="5"/>
      <c r="G24" s="5"/>
      <c r="H24" s="5"/>
      <c r="I24" s="19" t="s">
        <v>14</v>
      </c>
      <c r="J24" s="75" t="s">
        <v>24</v>
      </c>
      <c r="K24" s="5"/>
      <c r="L24" s="5"/>
      <c r="M24" s="19" t="str">
        <f>HYPERLINK('пр.взвешивания'!D3)</f>
        <v>в.к      св 80           кг.</v>
      </c>
      <c r="N24" s="5"/>
      <c r="O24" s="5"/>
      <c r="P24" s="5"/>
    </row>
    <row r="25" spans="1:16" ht="12.75">
      <c r="A25" s="226" t="s">
        <v>1</v>
      </c>
      <c r="B25" s="226" t="s">
        <v>8</v>
      </c>
      <c r="C25" s="226" t="s">
        <v>9</v>
      </c>
      <c r="D25" s="226" t="s">
        <v>10</v>
      </c>
      <c r="E25" s="226" t="s">
        <v>19</v>
      </c>
      <c r="F25" s="226" t="s">
        <v>20</v>
      </c>
      <c r="G25" s="226" t="s">
        <v>21</v>
      </c>
      <c r="H25" s="226" t="s">
        <v>22</v>
      </c>
      <c r="I25" s="226" t="s">
        <v>1</v>
      </c>
      <c r="J25" s="226" t="s">
        <v>8</v>
      </c>
      <c r="K25" s="226" t="s">
        <v>9</v>
      </c>
      <c r="L25" s="226" t="s">
        <v>10</v>
      </c>
      <c r="M25" s="226" t="s">
        <v>19</v>
      </c>
      <c r="N25" s="226" t="s">
        <v>20</v>
      </c>
      <c r="O25" s="226" t="s">
        <v>21</v>
      </c>
      <c r="P25" s="226" t="s">
        <v>22</v>
      </c>
    </row>
    <row r="26" spans="1:16" ht="12.75">
      <c r="A26" s="242"/>
      <c r="B26" s="243"/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2"/>
      <c r="O26" s="242"/>
      <c r="P26" s="242"/>
    </row>
    <row r="27" spans="1:16" ht="12.75" customHeight="1">
      <c r="A27" s="244">
        <v>1</v>
      </c>
      <c r="B27" s="234" t="str">
        <f>HYPERLINK('пр.взвешивания'!C6)</f>
        <v>РОДИНА Ирина Викторовна</v>
      </c>
      <c r="C27" s="234" t="str">
        <f>HYPERLINK('пр.взвешивания'!D6)</f>
        <v>23.07.73 змс</v>
      </c>
      <c r="D27" s="234" t="str">
        <f>HYPERLINK('пр.взвешивания'!E6)</f>
        <v>ПФО Пермский Пермь-Краснокамск Д</v>
      </c>
      <c r="E27" s="236"/>
      <c r="F27" s="246"/>
      <c r="G27" s="247"/>
      <c r="H27" s="226"/>
      <c r="I27" s="263">
        <v>7</v>
      </c>
      <c r="J27" s="228" t="str">
        <f>HYPERLINK('пр.взвешивания'!C18)</f>
        <v>БАЛАШОВА Анна Викторовна</v>
      </c>
      <c r="K27" s="228" t="str">
        <f>HYPERLINK('пр.взвешивания'!D18)</f>
        <v>18.11.83 мсмк</v>
      </c>
      <c r="L27" s="228" t="str">
        <f>HYPERLINK('пр.взвешивания'!E18)</f>
        <v>ПФО Пермский Пермь Д</v>
      </c>
      <c r="M27" s="226"/>
      <c r="N27" s="246"/>
      <c r="O27" s="247"/>
      <c r="P27" s="226"/>
    </row>
    <row r="28" spans="1:16" ht="12.75">
      <c r="A28" s="245"/>
      <c r="B28" s="229"/>
      <c r="C28" s="229"/>
      <c r="D28" s="229"/>
      <c r="E28" s="241"/>
      <c r="F28" s="243"/>
      <c r="G28" s="248"/>
      <c r="H28" s="238"/>
      <c r="I28" s="264"/>
      <c r="J28" s="229"/>
      <c r="K28" s="229"/>
      <c r="L28" s="229"/>
      <c r="M28" s="238"/>
      <c r="N28" s="242"/>
      <c r="O28" s="248"/>
      <c r="P28" s="238"/>
    </row>
    <row r="29" spans="1:16" ht="12.75" customHeight="1">
      <c r="A29" s="226">
        <v>4</v>
      </c>
      <c r="B29" s="234" t="str">
        <f>HYPERLINK('пр.взвешивания'!C12)</f>
        <v>ФЕДОСЕЕНКО Светлана Александровна</v>
      </c>
      <c r="C29" s="234" t="str">
        <f>HYPERLINK('пр.взвешивания'!D12)</f>
        <v>20.05.83 мсмк</v>
      </c>
      <c r="D29" s="234" t="str">
        <f>HYPERLINK('пр.взвешивания'!E12)</f>
        <v>СФО Новосибирская Болотное</v>
      </c>
      <c r="E29" s="236"/>
      <c r="F29" s="236"/>
      <c r="G29" s="226"/>
      <c r="H29" s="226"/>
      <c r="I29" s="226">
        <v>6</v>
      </c>
      <c r="J29" s="234" t="str">
        <f>HYPERLINK('пр.взвешивания'!C16)</f>
        <v>ПОНОМАРЕВА Мария Александровна</v>
      </c>
      <c r="K29" s="234" t="str">
        <f>HYPERLINK('пр.взвешивания'!D16)</f>
        <v>27.09.89 МС</v>
      </c>
      <c r="L29" s="234" t="str">
        <f>HYPERLINK('пр.взвешивания'!E16)</f>
        <v>С. Петрбург ПР</v>
      </c>
      <c r="M29" s="226"/>
      <c r="N29" s="236"/>
      <c r="O29" s="226"/>
      <c r="P29" s="226"/>
    </row>
    <row r="30" spans="1:16" ht="13.5" thickBot="1">
      <c r="A30" s="249"/>
      <c r="B30" s="235"/>
      <c r="C30" s="235"/>
      <c r="D30" s="235"/>
      <c r="E30" s="250"/>
      <c r="F30" s="250"/>
      <c r="G30" s="250"/>
      <c r="H30" s="250"/>
      <c r="I30" s="250"/>
      <c r="J30" s="235"/>
      <c r="K30" s="235"/>
      <c r="L30" s="235"/>
      <c r="M30" s="250"/>
      <c r="N30" s="249"/>
      <c r="O30" s="249"/>
      <c r="P30" s="249"/>
    </row>
    <row r="31" spans="1:16" ht="12.75" customHeight="1">
      <c r="A31" s="251">
        <v>3</v>
      </c>
      <c r="B31" s="239" t="str">
        <f>HYPERLINK('пр.взвешивания'!C10)</f>
        <v>ВАСИЛЬЕВА Елена Николаевна</v>
      </c>
      <c r="C31" s="239" t="str">
        <f>HYPERLINK('пр.взвешивания'!D10)</f>
        <v>23.03.91 кмс</v>
      </c>
      <c r="D31" s="239" t="str">
        <f>HYPERLINK('пр.взвешивания'!E10)</f>
        <v>ПФО Чувашская Чебоксары ПР</v>
      </c>
      <c r="E31" s="252"/>
      <c r="F31" s="253"/>
      <c r="G31" s="254"/>
      <c r="H31" s="255"/>
      <c r="I31" s="251">
        <v>5</v>
      </c>
      <c r="J31" s="239" t="str">
        <f>HYPERLINK('пр.взвешивания'!C14)</f>
        <v>ХАКИМОВА Елена Сергеевна</v>
      </c>
      <c r="K31" s="239" t="str">
        <f>HYPERLINK('пр.взвешивания'!D14)</f>
        <v>02.03.88 мс</v>
      </c>
      <c r="L31" s="239" t="str">
        <f>HYPERLINK('пр.взвешивания'!E14)</f>
        <v>ПФО Оренбургская Бузулук Д</v>
      </c>
      <c r="M31" s="251" t="s">
        <v>25</v>
      </c>
      <c r="N31" s="253"/>
      <c r="O31" s="254"/>
      <c r="P31" s="267"/>
    </row>
    <row r="32" spans="1:16" ht="12.75">
      <c r="A32" s="242"/>
      <c r="B32" s="229"/>
      <c r="C32" s="229"/>
      <c r="D32" s="229"/>
      <c r="E32" s="241"/>
      <c r="F32" s="243"/>
      <c r="G32" s="248"/>
      <c r="H32" s="243"/>
      <c r="I32" s="243"/>
      <c r="J32" s="229"/>
      <c r="K32" s="229"/>
      <c r="L32" s="229"/>
      <c r="M32" s="238"/>
      <c r="N32" s="242"/>
      <c r="O32" s="248"/>
      <c r="P32" s="242"/>
    </row>
    <row r="33" spans="1:13" ht="12.75">
      <c r="A33" s="226">
        <v>2</v>
      </c>
      <c r="B33" s="234" t="str">
        <f>HYPERLINK('пр.взвешивания'!C8)</f>
        <v>АЛЕКСЕЕВА Екатерина Михайловна</v>
      </c>
      <c r="C33" s="234" t="str">
        <f>HYPERLINK('пр.взвешивания'!D8)</f>
        <v>23.11.86 мс</v>
      </c>
      <c r="D33" s="234" t="str">
        <f>HYPERLINK('пр.взвешивания'!E8)</f>
        <v>Москва Самбо-70</v>
      </c>
      <c r="E33" s="236"/>
      <c r="F33" s="236"/>
      <c r="G33" s="226"/>
      <c r="H33" s="226"/>
      <c r="I33" s="6"/>
      <c r="J33" s="6"/>
      <c r="K33" s="6"/>
      <c r="L33" s="6"/>
      <c r="M33" s="6"/>
    </row>
    <row r="34" spans="1:13" ht="12.75">
      <c r="A34" s="242"/>
      <c r="B34" s="229"/>
      <c r="C34" s="229"/>
      <c r="D34" s="229"/>
      <c r="E34" s="243"/>
      <c r="F34" s="243"/>
      <c r="G34" s="243"/>
      <c r="H34" s="243"/>
      <c r="I34" s="6"/>
      <c r="J34" s="6"/>
      <c r="K34" s="6"/>
      <c r="L34" s="6"/>
      <c r="M34" s="6"/>
    </row>
    <row r="35" spans="2:13" ht="12.7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</sheetData>
  <sheetProtection/>
  <mergeCells count="218">
    <mergeCell ref="G33:G34"/>
    <mergeCell ref="H33:H34"/>
    <mergeCell ref="M31:M32"/>
    <mergeCell ref="N31:N32"/>
    <mergeCell ref="O31:O32"/>
    <mergeCell ref="P31:P32"/>
    <mergeCell ref="G31:G32"/>
    <mergeCell ref="H31:H32"/>
    <mergeCell ref="I31:I32"/>
    <mergeCell ref="J31:J32"/>
    <mergeCell ref="A33:A34"/>
    <mergeCell ref="B33:B34"/>
    <mergeCell ref="C33:C34"/>
    <mergeCell ref="D33:D34"/>
    <mergeCell ref="E33:E34"/>
    <mergeCell ref="F33:F34"/>
    <mergeCell ref="K31:K32"/>
    <mergeCell ref="L31:L32"/>
    <mergeCell ref="M29:M30"/>
    <mergeCell ref="N29:N30"/>
    <mergeCell ref="O29:O30"/>
    <mergeCell ref="P29:P30"/>
    <mergeCell ref="A31:A32"/>
    <mergeCell ref="B31:B32"/>
    <mergeCell ref="C31:C32"/>
    <mergeCell ref="D31:D32"/>
    <mergeCell ref="E31:E32"/>
    <mergeCell ref="F31:F32"/>
    <mergeCell ref="G29:G30"/>
    <mergeCell ref="H29:H30"/>
    <mergeCell ref="I29:I30"/>
    <mergeCell ref="J29:J30"/>
    <mergeCell ref="K29:K30"/>
    <mergeCell ref="L29:L30"/>
    <mergeCell ref="M27:M28"/>
    <mergeCell ref="N27:N28"/>
    <mergeCell ref="O27:O28"/>
    <mergeCell ref="P27:P28"/>
    <mergeCell ref="A29:A30"/>
    <mergeCell ref="B29:B30"/>
    <mergeCell ref="C29:C30"/>
    <mergeCell ref="D29:D30"/>
    <mergeCell ref="E29:E30"/>
    <mergeCell ref="F29:F30"/>
    <mergeCell ref="G27:G28"/>
    <mergeCell ref="H27:H28"/>
    <mergeCell ref="I27:I28"/>
    <mergeCell ref="J27:J28"/>
    <mergeCell ref="K27:K28"/>
    <mergeCell ref="L27:L28"/>
    <mergeCell ref="M25:M26"/>
    <mergeCell ref="N25:N26"/>
    <mergeCell ref="O25:O26"/>
    <mergeCell ref="P25:P26"/>
    <mergeCell ref="A27:A28"/>
    <mergeCell ref="B27:B28"/>
    <mergeCell ref="C27:C28"/>
    <mergeCell ref="D27:D28"/>
    <mergeCell ref="E27:E28"/>
    <mergeCell ref="F27:F28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O18:O19"/>
    <mergeCell ref="P18:P19"/>
    <mergeCell ref="I20:I21"/>
    <mergeCell ref="J20:J21"/>
    <mergeCell ref="K20:K21"/>
    <mergeCell ref="L20:L21"/>
    <mergeCell ref="M20:M21"/>
    <mergeCell ref="N20:N21"/>
    <mergeCell ref="O20:O21"/>
    <mergeCell ref="P20:P21"/>
    <mergeCell ref="I18:I19"/>
    <mergeCell ref="J18:J19"/>
    <mergeCell ref="K18:K19"/>
    <mergeCell ref="L18:L19"/>
    <mergeCell ref="M18:M19"/>
    <mergeCell ref="N18:N19"/>
    <mergeCell ref="O14:O15"/>
    <mergeCell ref="P14:P15"/>
    <mergeCell ref="I16:I17"/>
    <mergeCell ref="J16:J17"/>
    <mergeCell ref="K16:K17"/>
    <mergeCell ref="L16:L17"/>
    <mergeCell ref="M16:M17"/>
    <mergeCell ref="N16:N17"/>
    <mergeCell ref="O16:O17"/>
    <mergeCell ref="P16:P17"/>
    <mergeCell ref="I14:I15"/>
    <mergeCell ref="J14:J15"/>
    <mergeCell ref="K14:K15"/>
    <mergeCell ref="L14:L15"/>
    <mergeCell ref="M14:M15"/>
    <mergeCell ref="N14:N15"/>
    <mergeCell ref="O7:O8"/>
    <mergeCell ref="P7:P8"/>
    <mergeCell ref="I9:I10"/>
    <mergeCell ref="J9:J10"/>
    <mergeCell ref="K9:K10"/>
    <mergeCell ref="L9:L10"/>
    <mergeCell ref="M9:M10"/>
    <mergeCell ref="N9:N10"/>
    <mergeCell ref="O9:O10"/>
    <mergeCell ref="P9:P10"/>
    <mergeCell ref="I7:I8"/>
    <mergeCell ref="J7:J8"/>
    <mergeCell ref="K7:K8"/>
    <mergeCell ref="L7:L8"/>
    <mergeCell ref="M7:M8"/>
    <mergeCell ref="N7:N8"/>
    <mergeCell ref="P3:P4"/>
    <mergeCell ref="I5:I6"/>
    <mergeCell ref="J5:J6"/>
    <mergeCell ref="K5:K6"/>
    <mergeCell ref="L5:L6"/>
    <mergeCell ref="M5:M6"/>
    <mergeCell ref="N5:N6"/>
    <mergeCell ref="O5:O6"/>
    <mergeCell ref="P5:P6"/>
    <mergeCell ref="G22:G23"/>
    <mergeCell ref="H22:H23"/>
    <mergeCell ref="I1:P1"/>
    <mergeCell ref="I3:I4"/>
    <mergeCell ref="J3:J4"/>
    <mergeCell ref="K3:K4"/>
    <mergeCell ref="L3:L4"/>
    <mergeCell ref="M3:M4"/>
    <mergeCell ref="N3:N4"/>
    <mergeCell ref="O3:O4"/>
    <mergeCell ref="A22:A23"/>
    <mergeCell ref="B22:B23"/>
    <mergeCell ref="C22:C23"/>
    <mergeCell ref="D22:D23"/>
    <mergeCell ref="E22:E23"/>
    <mergeCell ref="F22:F23"/>
    <mergeCell ref="G18:G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A18:A19"/>
    <mergeCell ref="B18:B19"/>
    <mergeCell ref="C18:C19"/>
    <mergeCell ref="D18:D19"/>
    <mergeCell ref="E18:E19"/>
    <mergeCell ref="F18:F19"/>
    <mergeCell ref="G14:G15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A14:A15"/>
    <mergeCell ref="B14:B15"/>
    <mergeCell ref="C14:C15"/>
    <mergeCell ref="D14:D15"/>
    <mergeCell ref="E14:E15"/>
    <mergeCell ref="F14:F15"/>
    <mergeCell ref="G9:G10"/>
    <mergeCell ref="H9:H10"/>
    <mergeCell ref="A11:A12"/>
    <mergeCell ref="B11:B12"/>
    <mergeCell ref="C11:C12"/>
    <mergeCell ref="D11:D12"/>
    <mergeCell ref="E11:E12"/>
    <mergeCell ref="F11:F12"/>
    <mergeCell ref="G11:G12"/>
    <mergeCell ref="H11:H12"/>
    <mergeCell ref="A9:A10"/>
    <mergeCell ref="B9:B10"/>
    <mergeCell ref="C9:C10"/>
    <mergeCell ref="D9:D10"/>
    <mergeCell ref="E9:E10"/>
    <mergeCell ref="F9:F10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A5:A6"/>
    <mergeCell ref="B5:B6"/>
    <mergeCell ref="C5:C6"/>
    <mergeCell ref="D5:D6"/>
    <mergeCell ref="E5:E6"/>
    <mergeCell ref="F5:F6"/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H38"/>
  <sheetViews>
    <sheetView zoomScalePageLayoutView="0" workbookViewId="0" topLeftCell="A25">
      <selection activeCell="A39" sqref="A27:H39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27.28125" style="0" customWidth="1"/>
    <col min="6" max="6" width="22.421875" style="0" customWidth="1"/>
    <col min="7" max="7" width="7.7109375" style="0" customWidth="1"/>
    <col min="8" max="8" width="6.7109375" style="0" customWidth="1"/>
  </cols>
  <sheetData>
    <row r="1" ht="18">
      <c r="F1" s="18" t="str">
        <f>HYPERLINK('пр.взвешивания'!D3)</f>
        <v>в.к      св 80           кг.</v>
      </c>
    </row>
    <row r="2" ht="29.25" customHeight="1">
      <c r="C2" s="9" t="s">
        <v>26</v>
      </c>
    </row>
    <row r="3" ht="12.75">
      <c r="C3" s="8" t="s">
        <v>27</v>
      </c>
    </row>
    <row r="4" spans="1:8" ht="12.75" customHeight="1">
      <c r="A4" s="225" t="s">
        <v>28</v>
      </c>
      <c r="B4" s="225" t="s">
        <v>1</v>
      </c>
      <c r="C4" s="238" t="s">
        <v>8</v>
      </c>
      <c r="D4" s="225" t="s">
        <v>9</v>
      </c>
      <c r="E4" s="225" t="s">
        <v>10</v>
      </c>
      <c r="F4" s="225" t="s">
        <v>19</v>
      </c>
      <c r="G4" s="225" t="s">
        <v>21</v>
      </c>
      <c r="H4" s="225" t="s">
        <v>22</v>
      </c>
    </row>
    <row r="5" spans="1:8" ht="12.75">
      <c r="A5" s="226"/>
      <c r="B5" s="226"/>
      <c r="C5" s="226"/>
      <c r="D5" s="226"/>
      <c r="E5" s="226"/>
      <c r="F5" s="226"/>
      <c r="G5" s="226"/>
      <c r="H5" s="226"/>
    </row>
    <row r="6" spans="1:8" ht="12.75">
      <c r="A6" s="271"/>
      <c r="B6" s="269">
        <v>1</v>
      </c>
      <c r="C6" s="270" t="str">
        <f>'пр.хода'!B8</f>
        <v>РОДИНА Ирина Викторовна</v>
      </c>
      <c r="D6" s="270" t="str">
        <f>'пр.хода'!C8</f>
        <v>23.07.73 змс</v>
      </c>
      <c r="E6" s="270" t="str">
        <f>'пр.хода'!D8</f>
        <v>ПФО Пермский Пермь-Краснокамск Д</v>
      </c>
      <c r="F6" s="230"/>
      <c r="G6" s="232"/>
      <c r="H6" s="225"/>
    </row>
    <row r="7" spans="1:8" ht="12.75">
      <c r="A7" s="271"/>
      <c r="B7" s="225"/>
      <c r="C7" s="270"/>
      <c r="D7" s="270"/>
      <c r="E7" s="270"/>
      <c r="F7" s="230"/>
      <c r="G7" s="232"/>
      <c r="H7" s="225"/>
    </row>
    <row r="8" spans="1:8" ht="12.75">
      <c r="A8" s="268"/>
      <c r="B8" s="269">
        <v>5</v>
      </c>
      <c r="C8" s="270" t="str">
        <f>'пр.хода'!B19</f>
        <v>ХАКИМОВА Елена Сергеевна</v>
      </c>
      <c r="D8" s="270" t="str">
        <f>'пр.хода'!C19</f>
        <v>02.03.88 мс</v>
      </c>
      <c r="E8" s="270" t="str">
        <f>'пр.хода'!D19</f>
        <v>ПФО Оренбургская Бузулук Д</v>
      </c>
      <c r="F8" s="230"/>
      <c r="G8" s="225"/>
      <c r="H8" s="225"/>
    </row>
    <row r="9" spans="1:8" ht="12.75">
      <c r="A9" s="268"/>
      <c r="B9" s="225"/>
      <c r="C9" s="270"/>
      <c r="D9" s="270"/>
      <c r="E9" s="270"/>
      <c r="F9" s="230"/>
      <c r="G9" s="225"/>
      <c r="H9" s="225"/>
    </row>
    <row r="10" ht="24.75" customHeight="1">
      <c r="E10" s="10"/>
    </row>
    <row r="11" spans="1:4" ht="24.75" customHeight="1">
      <c r="A11" s="10" t="s">
        <v>7</v>
      </c>
      <c r="B11" s="11"/>
      <c r="C11" s="11"/>
      <c r="D11" s="11"/>
    </row>
    <row r="12" spans="1:4" ht="24.75" customHeight="1">
      <c r="A12" s="10" t="s">
        <v>14</v>
      </c>
      <c r="B12" s="11"/>
      <c r="C12" s="11"/>
      <c r="D12" s="11"/>
    </row>
    <row r="13" ht="24.75" customHeight="1"/>
    <row r="14" ht="7.5" customHeight="1"/>
    <row r="15" spans="3:6" ht="24.75" customHeight="1">
      <c r="C15" s="8" t="s">
        <v>27</v>
      </c>
      <c r="F15" s="18" t="str">
        <f>HYPERLINK('пр.взвешивания'!D3)</f>
        <v>в.к      св 80           кг.</v>
      </c>
    </row>
    <row r="16" spans="1:8" ht="12.75" customHeight="1">
      <c r="A16" s="225" t="s">
        <v>28</v>
      </c>
      <c r="B16" s="225" t="s">
        <v>1</v>
      </c>
      <c r="C16" s="238" t="s">
        <v>8</v>
      </c>
      <c r="D16" s="225" t="s">
        <v>9</v>
      </c>
      <c r="E16" s="225" t="s">
        <v>10</v>
      </c>
      <c r="F16" s="225" t="s">
        <v>19</v>
      </c>
      <c r="G16" s="225" t="s">
        <v>21</v>
      </c>
      <c r="H16" s="225" t="s">
        <v>22</v>
      </c>
    </row>
    <row r="17" spans="1:8" ht="12.75">
      <c r="A17" s="226"/>
      <c r="B17" s="226"/>
      <c r="C17" s="226"/>
      <c r="D17" s="226"/>
      <c r="E17" s="226"/>
      <c r="F17" s="226"/>
      <c r="G17" s="226"/>
      <c r="H17" s="226"/>
    </row>
    <row r="18" spans="1:8" ht="12.75">
      <c r="A18" s="271"/>
      <c r="B18" s="269">
        <v>7</v>
      </c>
      <c r="C18" s="270" t="str">
        <f>'пр.хода'!B23</f>
        <v>БАЛАШОВА Анна Викторовна</v>
      </c>
      <c r="D18" s="270" t="str">
        <f>'пр.хода'!C23</f>
        <v>18.11.83 мсмк</v>
      </c>
      <c r="E18" s="270" t="str">
        <f>'пр.хода'!D23</f>
        <v>ПФО Пермский Пермь Д</v>
      </c>
      <c r="F18" s="230"/>
      <c r="G18" s="232"/>
      <c r="H18" s="225"/>
    </row>
    <row r="19" spans="1:8" ht="12.75">
      <c r="A19" s="271"/>
      <c r="B19" s="225"/>
      <c r="C19" s="270"/>
      <c r="D19" s="270"/>
      <c r="E19" s="270"/>
      <c r="F19" s="230"/>
      <c r="G19" s="232"/>
      <c r="H19" s="225"/>
    </row>
    <row r="20" spans="1:8" ht="12.75">
      <c r="A20" s="268"/>
      <c r="B20" s="269">
        <v>4</v>
      </c>
      <c r="C20" s="270" t="str">
        <f>'пр.хода'!B14</f>
        <v>ФЕДОСЕЕНКО Светлана Александровна</v>
      </c>
      <c r="D20" s="270" t="str">
        <f>'пр.хода'!C14</f>
        <v>20.05.83 мсмк</v>
      </c>
      <c r="E20" s="270" t="str">
        <f>'пр.хода'!D14</f>
        <v>СФО Новосибирская Болотное</v>
      </c>
      <c r="F20" s="230"/>
      <c r="G20" s="225"/>
      <c r="H20" s="225"/>
    </row>
    <row r="21" spans="1:8" ht="12.75">
      <c r="A21" s="268"/>
      <c r="B21" s="225"/>
      <c r="C21" s="270"/>
      <c r="D21" s="270"/>
      <c r="E21" s="270"/>
      <c r="F21" s="230"/>
      <c r="G21" s="225"/>
      <c r="H21" s="225"/>
    </row>
    <row r="22" ht="24.75" customHeight="1">
      <c r="E22" s="10"/>
    </row>
    <row r="23" spans="5:8" ht="24.75" customHeight="1">
      <c r="E23" s="10" t="s">
        <v>7</v>
      </c>
      <c r="F23" s="11"/>
      <c r="G23" s="11"/>
      <c r="H23" s="11"/>
    </row>
    <row r="24" spans="5:8" ht="24.75" customHeight="1">
      <c r="E24" s="10" t="s">
        <v>14</v>
      </c>
      <c r="F24" s="11"/>
      <c r="G24" s="11"/>
      <c r="H24" s="11"/>
    </row>
    <row r="25" spans="5:8" ht="24.75" customHeight="1">
      <c r="E25" s="10" t="s">
        <v>14</v>
      </c>
      <c r="F25" s="11"/>
      <c r="G25" s="11"/>
      <c r="H25" s="11"/>
    </row>
    <row r="26" ht="24.75" customHeight="1"/>
    <row r="27" ht="9" customHeight="1"/>
    <row r="28" spans="3:6" ht="24.75" customHeight="1">
      <c r="C28" s="12" t="s">
        <v>16</v>
      </c>
      <c r="F28" s="18" t="str">
        <f>HYPERLINK('пр.взвешивания'!D3)</f>
        <v>в.к      св 80           кг.</v>
      </c>
    </row>
    <row r="29" spans="1:8" ht="12.75">
      <c r="A29" s="225" t="s">
        <v>28</v>
      </c>
      <c r="B29" s="225" t="s">
        <v>1</v>
      </c>
      <c r="C29" s="238" t="s">
        <v>8</v>
      </c>
      <c r="D29" s="225" t="s">
        <v>9</v>
      </c>
      <c r="E29" s="225" t="s">
        <v>10</v>
      </c>
      <c r="F29" s="225" t="s">
        <v>19</v>
      </c>
      <c r="G29" s="225" t="s">
        <v>21</v>
      </c>
      <c r="H29" s="225" t="s">
        <v>22</v>
      </c>
    </row>
    <row r="30" spans="1:8" ht="12.75">
      <c r="A30" s="226"/>
      <c r="B30" s="226"/>
      <c r="C30" s="226"/>
      <c r="D30" s="226"/>
      <c r="E30" s="226"/>
      <c r="F30" s="226"/>
      <c r="G30" s="226"/>
      <c r="H30" s="226"/>
    </row>
    <row r="31" spans="1:8" ht="12.75" customHeight="1">
      <c r="A31" s="271"/>
      <c r="B31" s="269">
        <v>1</v>
      </c>
      <c r="C31" s="270" t="str">
        <f>C6</f>
        <v>РОДИНА Ирина Викторовна</v>
      </c>
      <c r="D31" s="272" t="str">
        <f>D6</f>
        <v>23.07.73 змс</v>
      </c>
      <c r="E31" s="272" t="str">
        <f>E6</f>
        <v>ПФО Пермский Пермь-Краснокамск Д</v>
      </c>
      <c r="F31" s="230"/>
      <c r="G31" s="232"/>
      <c r="H31" s="225"/>
    </row>
    <row r="32" spans="1:8" ht="12.75">
      <c r="A32" s="271"/>
      <c r="B32" s="225"/>
      <c r="C32" s="270"/>
      <c r="D32" s="273"/>
      <c r="E32" s="273"/>
      <c r="F32" s="230"/>
      <c r="G32" s="232"/>
      <c r="H32" s="225"/>
    </row>
    <row r="33" spans="1:8" ht="12.75">
      <c r="A33" s="268"/>
      <c r="B33" s="269">
        <v>7</v>
      </c>
      <c r="C33" s="270" t="str">
        <f>C18</f>
        <v>БАЛАШОВА Анна Викторовна</v>
      </c>
      <c r="D33" s="270" t="str">
        <f>D18</f>
        <v>18.11.83 мсмк</v>
      </c>
      <c r="E33" s="270" t="str">
        <f>E18</f>
        <v>ПФО Пермский Пермь Д</v>
      </c>
      <c r="F33" s="230"/>
      <c r="G33" s="225"/>
      <c r="H33" s="225"/>
    </row>
    <row r="34" spans="1:8" ht="12.75">
      <c r="A34" s="268"/>
      <c r="B34" s="225"/>
      <c r="C34" s="270"/>
      <c r="D34" s="270"/>
      <c r="E34" s="270"/>
      <c r="F34" s="230"/>
      <c r="G34" s="225"/>
      <c r="H34" s="225"/>
    </row>
    <row r="35" ht="24.75" customHeight="1">
      <c r="E35" s="10"/>
    </row>
    <row r="36" spans="5:8" ht="24.75" customHeight="1">
      <c r="E36" s="10" t="s">
        <v>7</v>
      </c>
      <c r="F36" s="11"/>
      <c r="G36" s="11"/>
      <c r="H36" s="11"/>
    </row>
    <row r="37" spans="5:8" ht="24.75" customHeight="1">
      <c r="E37" s="10" t="s">
        <v>14</v>
      </c>
      <c r="F37" s="11"/>
      <c r="G37" s="11"/>
      <c r="H37" s="11"/>
    </row>
    <row r="38" spans="5:8" ht="24.75" customHeight="1">
      <c r="E38" s="10" t="s">
        <v>14</v>
      </c>
      <c r="F38" s="11"/>
      <c r="G38" s="11"/>
      <c r="H38" s="11"/>
    </row>
    <row r="39" ht="24.75" customHeight="1"/>
    <row r="40" ht="24.75" customHeight="1"/>
    <row r="41" ht="24.75" customHeight="1"/>
  </sheetData>
  <sheetProtection/>
  <mergeCells count="72">
    <mergeCell ref="A4:A5"/>
    <mergeCell ref="G8:G9"/>
    <mergeCell ref="B4:B5"/>
    <mergeCell ref="C4:C5"/>
    <mergeCell ref="D4:D5"/>
    <mergeCell ref="F4:F5"/>
    <mergeCell ref="H6:H7"/>
    <mergeCell ref="E4:E5"/>
    <mergeCell ref="G4:G5"/>
    <mergeCell ref="A31:A32"/>
    <mergeCell ref="B31:B32"/>
    <mergeCell ref="C31:C32"/>
    <mergeCell ref="D31:D32"/>
    <mergeCell ref="E31:E32"/>
    <mergeCell ref="F31:F32"/>
    <mergeCell ref="G31:G32"/>
    <mergeCell ref="D16:D17"/>
    <mergeCell ref="B18:B19"/>
    <mergeCell ref="H4:H5"/>
    <mergeCell ref="A6:A7"/>
    <mergeCell ref="B6:B7"/>
    <mergeCell ref="C6:C7"/>
    <mergeCell ref="D6:D7"/>
    <mergeCell ref="E6:E7"/>
    <mergeCell ref="F6:F7"/>
    <mergeCell ref="G6:G7"/>
    <mergeCell ref="F18:F19"/>
    <mergeCell ref="G18:G19"/>
    <mergeCell ref="H29:H30"/>
    <mergeCell ref="A8:A9"/>
    <mergeCell ref="B8:B9"/>
    <mergeCell ref="C8:C9"/>
    <mergeCell ref="D8:D9"/>
    <mergeCell ref="A16:A17"/>
    <mergeCell ref="B16:B17"/>
    <mergeCell ref="C16:C17"/>
    <mergeCell ref="H8:H9"/>
    <mergeCell ref="E16:E17"/>
    <mergeCell ref="F16:F17"/>
    <mergeCell ref="G16:G17"/>
    <mergeCell ref="H16:H17"/>
    <mergeCell ref="E8:E9"/>
    <mergeCell ref="F8:F9"/>
    <mergeCell ref="E29:E30"/>
    <mergeCell ref="F29:F30"/>
    <mergeCell ref="G29:G30"/>
    <mergeCell ref="A18:A19"/>
    <mergeCell ref="C18:C19"/>
    <mergeCell ref="A29:A30"/>
    <mergeCell ref="B29:B30"/>
    <mergeCell ref="C29:C30"/>
    <mergeCell ref="D29:D30"/>
    <mergeCell ref="D18:D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E18:E19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zoomScalePageLayoutView="0" workbookViewId="0" topLeftCell="A1">
      <selection activeCell="E6" sqref="E6:E19"/>
    </sheetView>
  </sheetViews>
  <sheetFormatPr defaultColWidth="9.140625" defaultRowHeight="12.75"/>
  <cols>
    <col min="1" max="1" width="6.00390625" style="0" customWidth="1"/>
    <col min="2" max="2" width="6.8515625" style="0" customWidth="1"/>
    <col min="3" max="3" width="27.00390625" style="0" customWidth="1"/>
    <col min="4" max="4" width="18.140625" style="0" customWidth="1"/>
    <col min="5" max="5" width="21.28125" style="0" customWidth="1"/>
    <col min="7" max="7" width="22.8515625" style="0" customWidth="1"/>
  </cols>
  <sheetData>
    <row r="1" spans="1:9" ht="40.5" customHeight="1">
      <c r="A1" s="210" t="str">
        <f>HYPERLINK('[1]реквизиты'!$A$2)</f>
        <v>Чемпионат России по САМБО среди женщин</v>
      </c>
      <c r="B1" s="281"/>
      <c r="C1" s="281"/>
      <c r="D1" s="281"/>
      <c r="E1" s="281"/>
      <c r="F1" s="281"/>
      <c r="G1" s="281"/>
      <c r="H1" s="1"/>
      <c r="I1" s="1"/>
    </row>
    <row r="2" spans="1:9" ht="18" customHeight="1">
      <c r="A2" s="283" t="str">
        <f>HYPERLINK('[1]реквизиты'!$A$3)</f>
        <v>14-17 июня 2011 г.       г. Краснокамск</v>
      </c>
      <c r="B2" s="283"/>
      <c r="C2" s="283"/>
      <c r="D2" s="283"/>
      <c r="E2" s="283"/>
      <c r="F2" s="283"/>
      <c r="G2" s="283"/>
      <c r="H2" s="280"/>
      <c r="I2" s="280"/>
    </row>
    <row r="3" ht="28.5" customHeight="1">
      <c r="D3" t="s">
        <v>74</v>
      </c>
    </row>
    <row r="4" spans="1:7" ht="12.75">
      <c r="A4" s="225" t="s">
        <v>0</v>
      </c>
      <c r="B4" s="282" t="s">
        <v>1</v>
      </c>
      <c r="C4" s="225" t="s">
        <v>2</v>
      </c>
      <c r="D4" s="225" t="s">
        <v>3</v>
      </c>
      <c r="E4" s="225" t="s">
        <v>4</v>
      </c>
      <c r="F4" s="225" t="s">
        <v>5</v>
      </c>
      <c r="G4" s="225" t="s">
        <v>6</v>
      </c>
    </row>
    <row r="5" spans="1:7" ht="12.75">
      <c r="A5" s="225"/>
      <c r="B5" s="282"/>
      <c r="C5" s="225"/>
      <c r="D5" s="225"/>
      <c r="E5" s="225"/>
      <c r="F5" s="225"/>
      <c r="G5" s="225"/>
    </row>
    <row r="6" spans="1:7" ht="12.75" customHeight="1">
      <c r="A6" s="225"/>
      <c r="B6" s="277">
        <v>1</v>
      </c>
      <c r="C6" s="278" t="s">
        <v>37</v>
      </c>
      <c r="D6" s="276" t="s">
        <v>38</v>
      </c>
      <c r="E6" s="205" t="s">
        <v>39</v>
      </c>
      <c r="F6" s="276" t="s">
        <v>40</v>
      </c>
      <c r="G6" s="276" t="s">
        <v>41</v>
      </c>
    </row>
    <row r="7" spans="1:7" ht="12.75">
      <c r="A7" s="225"/>
      <c r="B7" s="277"/>
      <c r="C7" s="279"/>
      <c r="D7" s="170"/>
      <c r="E7" s="275"/>
      <c r="F7" s="170"/>
      <c r="G7" s="170"/>
    </row>
    <row r="8" spans="1:7" ht="12.75" customHeight="1">
      <c r="A8" s="225"/>
      <c r="B8" s="277">
        <v>2</v>
      </c>
      <c r="C8" s="278" t="s">
        <v>42</v>
      </c>
      <c r="D8" s="276" t="s">
        <v>43</v>
      </c>
      <c r="E8" s="205" t="s">
        <v>44</v>
      </c>
      <c r="F8" s="276"/>
      <c r="G8" s="276" t="s">
        <v>45</v>
      </c>
    </row>
    <row r="9" spans="1:7" ht="12.75">
      <c r="A9" s="225"/>
      <c r="B9" s="277"/>
      <c r="C9" s="279" t="s">
        <v>46</v>
      </c>
      <c r="D9" s="170" t="s">
        <v>47</v>
      </c>
      <c r="E9" s="275" t="s">
        <v>48</v>
      </c>
      <c r="F9" s="170" t="s">
        <v>49</v>
      </c>
      <c r="G9" s="170"/>
    </row>
    <row r="10" spans="1:7" ht="12.75" customHeight="1">
      <c r="A10" s="225"/>
      <c r="B10" s="277">
        <v>3</v>
      </c>
      <c r="C10" s="278" t="s">
        <v>50</v>
      </c>
      <c r="D10" s="276" t="s">
        <v>51</v>
      </c>
      <c r="E10" s="205" t="s">
        <v>52</v>
      </c>
      <c r="F10" s="276" t="s">
        <v>53</v>
      </c>
      <c r="G10" s="276" t="s">
        <v>54</v>
      </c>
    </row>
    <row r="11" spans="1:7" ht="12.75">
      <c r="A11" s="225"/>
      <c r="B11" s="277"/>
      <c r="C11" s="279"/>
      <c r="D11" s="170"/>
      <c r="E11" s="275"/>
      <c r="F11" s="170"/>
      <c r="G11" s="170"/>
    </row>
    <row r="12" spans="1:7" ht="12.75" customHeight="1">
      <c r="A12" s="225"/>
      <c r="B12" s="277">
        <v>4</v>
      </c>
      <c r="C12" s="278" t="s">
        <v>55</v>
      </c>
      <c r="D12" s="276" t="s">
        <v>56</v>
      </c>
      <c r="E12" s="205" t="s">
        <v>57</v>
      </c>
      <c r="F12" s="276" t="s">
        <v>58</v>
      </c>
      <c r="G12" s="276" t="s">
        <v>59</v>
      </c>
    </row>
    <row r="13" spans="1:7" ht="12.75">
      <c r="A13" s="225"/>
      <c r="B13" s="277"/>
      <c r="C13" s="279"/>
      <c r="D13" s="170"/>
      <c r="E13" s="275"/>
      <c r="F13" s="170"/>
      <c r="G13" s="170"/>
    </row>
    <row r="14" spans="1:7" ht="12.75" customHeight="1">
      <c r="A14" s="225"/>
      <c r="B14" s="277">
        <v>5</v>
      </c>
      <c r="C14" s="278" t="s">
        <v>60</v>
      </c>
      <c r="D14" s="276" t="s">
        <v>61</v>
      </c>
      <c r="E14" s="205" t="s">
        <v>62</v>
      </c>
      <c r="F14" s="276" t="s">
        <v>63</v>
      </c>
      <c r="G14" s="276" t="s">
        <v>64</v>
      </c>
    </row>
    <row r="15" spans="1:7" ht="12.75">
      <c r="A15" s="225"/>
      <c r="B15" s="277"/>
      <c r="C15" s="279"/>
      <c r="D15" s="170"/>
      <c r="E15" s="275"/>
      <c r="F15" s="170"/>
      <c r="G15" s="170"/>
    </row>
    <row r="16" spans="1:7" ht="12.75" customHeight="1">
      <c r="A16" s="225"/>
      <c r="B16" s="277">
        <v>6</v>
      </c>
      <c r="C16" s="278" t="s">
        <v>65</v>
      </c>
      <c r="D16" s="276" t="s">
        <v>66</v>
      </c>
      <c r="E16" s="205" t="s">
        <v>67</v>
      </c>
      <c r="F16" s="276"/>
      <c r="G16" s="276" t="s">
        <v>68</v>
      </c>
    </row>
    <row r="17" spans="1:7" ht="12.75">
      <c r="A17" s="225"/>
      <c r="B17" s="277"/>
      <c r="C17" s="279"/>
      <c r="D17" s="170"/>
      <c r="E17" s="275"/>
      <c r="F17" s="170" t="s">
        <v>69</v>
      </c>
      <c r="G17" s="170"/>
    </row>
    <row r="18" spans="1:7" ht="12.75" customHeight="1">
      <c r="A18" s="225"/>
      <c r="B18" s="277">
        <v>7</v>
      </c>
      <c r="C18" s="278" t="s">
        <v>70</v>
      </c>
      <c r="D18" s="276" t="s">
        <v>75</v>
      </c>
      <c r="E18" s="205" t="s">
        <v>71</v>
      </c>
      <c r="F18" s="276" t="s">
        <v>72</v>
      </c>
      <c r="G18" s="276" t="s">
        <v>73</v>
      </c>
    </row>
    <row r="19" spans="1:7" ht="12.75">
      <c r="A19" s="225"/>
      <c r="B19" s="277"/>
      <c r="C19" s="279"/>
      <c r="D19" s="170"/>
      <c r="E19" s="275"/>
      <c r="F19" s="170"/>
      <c r="G19" s="170"/>
    </row>
    <row r="20" spans="1:8" ht="12.75">
      <c r="A20" s="274"/>
      <c r="B20" s="274"/>
      <c r="C20" s="274"/>
      <c r="D20" s="274"/>
      <c r="E20" s="274"/>
      <c r="F20" s="274"/>
      <c r="G20" s="274"/>
      <c r="H20" s="2"/>
    </row>
    <row r="21" spans="1:8" ht="12.75">
      <c r="A21" s="274"/>
      <c r="B21" s="274"/>
      <c r="C21" s="274"/>
      <c r="D21" s="274"/>
      <c r="E21" s="274"/>
      <c r="F21" s="274"/>
      <c r="G21" s="274"/>
      <c r="H21" s="2"/>
    </row>
    <row r="22" spans="1:8" ht="12.75">
      <c r="A22" s="2"/>
      <c r="B22" s="2"/>
      <c r="C22" s="2"/>
      <c r="D22" s="2"/>
      <c r="E22" s="2"/>
      <c r="F22" s="2"/>
      <c r="G22" s="2"/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</sheetData>
  <sheetProtection/>
  <mergeCells count="66">
    <mergeCell ref="G4:G5"/>
    <mergeCell ref="A1:G1"/>
    <mergeCell ref="B4:B5"/>
    <mergeCell ref="C4:C5"/>
    <mergeCell ref="D4:D5"/>
    <mergeCell ref="E4:E5"/>
    <mergeCell ref="A2:G2"/>
    <mergeCell ref="H2:I2"/>
    <mergeCell ref="A6:A7"/>
    <mergeCell ref="B6:B7"/>
    <mergeCell ref="C6:C7"/>
    <mergeCell ref="D6:D7"/>
    <mergeCell ref="E6:E7"/>
    <mergeCell ref="F6:F7"/>
    <mergeCell ref="G6:G7"/>
    <mergeCell ref="A4:A5"/>
    <mergeCell ref="F4:F5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12:C13"/>
    <mergeCell ref="D12:D13"/>
    <mergeCell ref="E8:E9"/>
    <mergeCell ref="F8:F9"/>
    <mergeCell ref="C8:C9"/>
    <mergeCell ref="D8:D9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A18:A19"/>
    <mergeCell ref="B18:B19"/>
    <mergeCell ref="C18:C19"/>
    <mergeCell ref="D18:D19"/>
    <mergeCell ref="A16:A17"/>
    <mergeCell ref="B16:B17"/>
    <mergeCell ref="C16:C17"/>
    <mergeCell ref="D16:D17"/>
    <mergeCell ref="G20:G21"/>
    <mergeCell ref="E16:E17"/>
    <mergeCell ref="F16:F17"/>
    <mergeCell ref="G16:G17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2011-06-15T13:30:02Z</cp:lastPrinted>
  <dcterms:created xsi:type="dcterms:W3CDTF">1996-10-08T23:32:33Z</dcterms:created>
  <dcterms:modified xsi:type="dcterms:W3CDTF">2011-06-15T16:00:36Z</dcterms:modified>
  <cp:category/>
  <cp:version/>
  <cp:contentType/>
  <cp:contentStatus/>
</cp:coreProperties>
</file>