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<sst xmlns="http://schemas.openxmlformats.org/spreadsheetml/2006/main" count="237" uniqueCount="86">
  <si>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</si>
  <si>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</si>
  <si>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</si>
  <si>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</si>
  <si>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</si>
  <si>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</si>
  <si>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</si>
  <si>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</si>
  <si>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</si>
  <si>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</si>
  <si>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</si>
  <si>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</si>
  <si>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</si>
  <si>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</si>
  <si>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</si>
  <si>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</si>
  <si>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</si>
  <si>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</si>
  <si>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</si>
  <si>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</si>
  <si>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</si>
  <si>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</si>
  <si>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</si>
  <si>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</si>
  <si>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</si>
  <si>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</si>
  <si>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</si>
  <si>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</si>
  <si>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</si>
  <si>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</si>
  <si>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</si>
  <si>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</si>
  <si>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</si>
  <si>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</si>
  <si>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</si>
  <si>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</si>
  <si>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</si>
  <si>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</si>
  <si>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</si>
  <si>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</si>
  <si>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</si>
  <si>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</si>
  <si>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</si>
  <si>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</si>
  <si>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>PROTOKOL of competitions</t>
  </si>
  <si>
    <t>TUTKHALIAN Vae</t>
  </si>
  <si>
    <t>1991 ms</t>
  </si>
  <si>
    <t>BLR</t>
  </si>
  <si>
    <t>ERALIEV  Nyrlan</t>
  </si>
  <si>
    <t>1985 msic</t>
  </si>
  <si>
    <t>KGZ</t>
  </si>
  <si>
    <t>GARAYEV  Javidan</t>
  </si>
  <si>
    <t>1988 ms</t>
  </si>
  <si>
    <t>AZE</t>
  </si>
  <si>
    <t>MIKAYILOV  Farid</t>
  </si>
  <si>
    <t>CULESHOV Andrey</t>
  </si>
  <si>
    <t>LAT</t>
  </si>
  <si>
    <t>COLODII  Serghei</t>
  </si>
  <si>
    <t>MDA</t>
  </si>
  <si>
    <t>TE Artur</t>
  </si>
  <si>
    <t>1993 ms</t>
  </si>
  <si>
    <t>ANISKEVICH IVAN</t>
  </si>
  <si>
    <t>9</t>
  </si>
  <si>
    <t>SIDORENKO ALEKSANDR</t>
  </si>
  <si>
    <t>RUS</t>
  </si>
  <si>
    <t>10</t>
  </si>
  <si>
    <t>MUDRANOV ASLAN</t>
  </si>
  <si>
    <t>1987 ms</t>
  </si>
  <si>
    <t>YALYSHEV Sergey</t>
  </si>
  <si>
    <t>1982 ms</t>
  </si>
  <si>
    <t>KAMCHIBEKOV Arsen</t>
  </si>
  <si>
    <t>BONDAREV ALEKSANDR</t>
  </si>
  <si>
    <t>1990 ms</t>
  </si>
  <si>
    <t>FEDOROVICH Marat</t>
  </si>
  <si>
    <t>1991 MS</t>
  </si>
  <si>
    <t>NAMAZOV RUSLAN</t>
  </si>
  <si>
    <t>1989 ms</t>
  </si>
  <si>
    <t>SAPOZHNIKOV VLADIMIR</t>
  </si>
  <si>
    <t>1981 msic</t>
  </si>
  <si>
    <t>Weight category  62  кg.</t>
  </si>
  <si>
    <t xml:space="preserve"> </t>
  </si>
  <si>
    <t>Fight for 3rd place</t>
  </si>
  <si>
    <t>5-8</t>
  </si>
  <si>
    <t>9-16</t>
  </si>
  <si>
    <t>16</t>
  </si>
  <si>
    <t>BABOYAN   RUDOLF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</si>
</sst>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37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25" fillId="0" borderId="33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1" fillId="0" borderId="28" xfId="42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0" fillId="0" borderId="43" xfId="43" applyFont="1" applyBorder="1" applyAlignment="1">
      <alignment horizontal="center" vertical="center" wrapText="1"/>
    </xf>
    <xf numFmtId="178" fontId="20" fillId="0" borderId="44" xfId="43" applyFont="1" applyBorder="1" applyAlignment="1">
      <alignment horizontal="center" vertical="center" wrapText="1"/>
    </xf>
    <xf numFmtId="178" fontId="20" fillId="0" borderId="22" xfId="43" applyFont="1" applyBorder="1" applyAlignment="1">
      <alignment horizontal="center" vertical="center" wrapText="1"/>
    </xf>
    <xf numFmtId="178" fontId="20" fillId="0" borderId="45" xfId="43" applyFont="1" applyBorder="1" applyAlignment="1">
      <alignment horizontal="center" vertical="center" wrapText="1"/>
    </xf>
    <xf numFmtId="49" fontId="20" fillId="0" borderId="46" xfId="43" applyNumberFormat="1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5" xfId="43" applyFont="1" applyFill="1" applyBorder="1" applyAlignment="1">
      <alignment horizontal="center" vertical="center" wrapText="1"/>
    </xf>
    <xf numFmtId="178" fontId="21" fillId="24" borderId="48" xfId="43" applyFont="1" applyFill="1" applyBorder="1" applyAlignment="1">
      <alignment horizontal="center" vertical="center" wrapText="1"/>
    </xf>
    <xf numFmtId="178" fontId="21" fillId="24" borderId="45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178" fontId="20" fillId="0" borderId="10" xfId="43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25" borderId="31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26" borderId="31" xfId="0" applyFont="1" applyFill="1" applyBorder="1" applyAlignment="1">
      <alignment horizontal="center" vertical="center" wrapText="1"/>
    </xf>
    <xf numFmtId="0" fontId="2" fillId="26" borderId="31" xfId="0" applyFont="1" applyFill="1" applyBorder="1" applyAlignment="1">
      <alignment horizontal="left" vertical="center" wrapText="1"/>
    </xf>
    <xf numFmtId="49" fontId="13" fillId="26" borderId="31" xfId="0" applyNumberFormat="1" applyFont="1" applyFill="1" applyBorder="1" applyAlignment="1">
      <alignment horizontal="center" vertical="center" wrapText="1"/>
    </xf>
    <xf numFmtId="0" fontId="1" fillId="26" borderId="31" xfId="0" applyFont="1" applyFill="1" applyBorder="1" applyAlignment="1">
      <alignment horizontal="left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61" xfId="0" applyFont="1" applyFill="1" applyBorder="1" applyAlignment="1">
      <alignment horizontal="center" vertical="center"/>
    </xf>
    <xf numFmtId="0" fontId="27" fillId="24" borderId="62" xfId="0" applyFont="1" applyFill="1" applyBorder="1" applyAlignment="1">
      <alignment horizontal="center" vertical="center"/>
    </xf>
    <xf numFmtId="0" fontId="26" fillId="0" borderId="63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7" fillId="27" borderId="18" xfId="0" applyFont="1" applyFill="1" applyBorder="1" applyAlignment="1">
      <alignment horizontal="center" vertical="center"/>
    </xf>
    <xf numFmtId="0" fontId="27" fillId="27" borderId="61" xfId="0" applyFont="1" applyFill="1" applyBorder="1" applyAlignment="1">
      <alignment horizontal="center" vertical="center"/>
    </xf>
    <xf numFmtId="0" fontId="27" fillId="27" borderId="62" xfId="0" applyFont="1" applyFill="1" applyBorder="1" applyAlignment="1">
      <alignment horizontal="center" vertical="center"/>
    </xf>
    <xf numFmtId="0" fontId="14" fillId="28" borderId="64" xfId="42" applyFont="1" applyFill="1" applyBorder="1" applyAlignment="1" applyProtection="1">
      <alignment horizontal="center" vertical="center" wrapText="1"/>
      <protection/>
    </xf>
    <xf numFmtId="0" fontId="14" fillId="28" borderId="19" xfId="42" applyFont="1" applyFill="1" applyBorder="1" applyAlignment="1" applyProtection="1">
      <alignment horizontal="center" vertical="center" wrapText="1"/>
      <protection/>
    </xf>
    <xf numFmtId="0" fontId="14" fillId="28" borderId="65" xfId="42" applyFont="1" applyFill="1" applyBorder="1" applyAlignment="1" applyProtection="1">
      <alignment horizontal="center" vertical="center" wrapText="1"/>
      <protection/>
    </xf>
    <xf numFmtId="0" fontId="0" fillId="0" borderId="60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61" xfId="0" applyFont="1" applyFill="1" applyBorder="1" applyAlignment="1">
      <alignment horizontal="center" vertical="center"/>
    </xf>
    <xf numFmtId="0" fontId="27" fillId="17" borderId="62" xfId="0" applyFont="1" applyFill="1" applyBorder="1" applyAlignment="1">
      <alignment horizontal="center" vertical="center"/>
    </xf>
    <xf numFmtId="0" fontId="26" fillId="0" borderId="6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0" fontId="2" fillId="0" borderId="67" xfId="0" applyNumberFormat="1" applyFont="1" applyBorder="1" applyAlignment="1">
      <alignment horizontal="center" vertical="center" wrapText="1"/>
    </xf>
    <xf numFmtId="49" fontId="33" fillId="24" borderId="17" xfId="0" applyNumberFormat="1" applyFont="1" applyFill="1" applyBorder="1" applyAlignment="1">
      <alignment horizontal="center" vertical="center" wrapText="1"/>
    </xf>
    <xf numFmtId="49" fontId="33" fillId="24" borderId="24" xfId="0" applyNumberFormat="1" applyFont="1" applyFill="1" applyBorder="1" applyAlignment="1">
      <alignment horizontal="center" vertical="center" wrapText="1"/>
    </xf>
    <xf numFmtId="0" fontId="10" fillId="4" borderId="17" xfId="0" applyNumberFormat="1" applyFont="1" applyFill="1" applyBorder="1" applyAlignment="1">
      <alignment horizontal="center" vertical="center"/>
    </xf>
    <xf numFmtId="0" fontId="10" fillId="4" borderId="24" xfId="0" applyNumberFormat="1" applyFont="1" applyFill="1" applyBorder="1" applyAlignment="1">
      <alignment horizontal="center" vertical="center"/>
    </xf>
    <xf numFmtId="0" fontId="1" fillId="3" borderId="17" xfId="0" applyNumberFormat="1" applyFont="1" applyFill="1" applyBorder="1" applyAlignment="1">
      <alignment horizontal="center" vertical="center" wrapText="1"/>
    </xf>
    <xf numFmtId="0" fontId="1" fillId="3" borderId="24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center" vertical="center" wrapText="1"/>
    </xf>
    <xf numFmtId="0" fontId="2" fillId="0" borderId="70" xfId="0" applyNumberFormat="1" applyFont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73" xfId="0" applyNumberFormat="1" applyFont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wrapText="1"/>
    </xf>
    <xf numFmtId="0" fontId="6" fillId="0" borderId="45" xfId="0" applyFont="1" applyFill="1" applyBorder="1" applyAlignment="1">
      <alignment horizontal="left" wrapText="1"/>
    </xf>
    <xf numFmtId="0" fontId="6" fillId="0" borderId="49" xfId="0" applyFont="1" applyFill="1" applyBorder="1" applyAlignment="1">
      <alignment horizontal="center" wrapText="1"/>
    </xf>
    <xf numFmtId="0" fontId="6" fillId="0" borderId="50" xfId="0" applyFont="1" applyFill="1" applyBorder="1" applyAlignment="1">
      <alignment horizontal="center" wrapText="1"/>
    </xf>
    <xf numFmtId="0" fontId="12" fillId="0" borderId="7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left" wrapText="1"/>
    </xf>
    <xf numFmtId="0" fontId="6" fillId="0" borderId="52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center" wrapText="1"/>
    </xf>
    <xf numFmtId="0" fontId="6" fillId="0" borderId="48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horizontal="left" vertical="center"/>
    </xf>
    <xf numFmtId="0" fontId="5" fillId="0" borderId="33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31" fillId="17" borderId="46" xfId="0" applyFont="1" applyFill="1" applyBorder="1" applyAlignment="1">
      <alignment horizontal="center" vertical="center" wrapText="1"/>
    </xf>
    <xf numFmtId="0" fontId="31" fillId="17" borderId="57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30" fillId="0" borderId="64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65" xfId="42" applyNumberFormat="1" applyFont="1" applyFill="1" applyBorder="1" applyAlignment="1" applyProtection="1">
      <alignment horizontal="center" vertical="center" wrapText="1"/>
      <protection/>
    </xf>
    <xf numFmtId="0" fontId="1" fillId="0" borderId="64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65" xfId="42" applyNumberFormat="1" applyFont="1" applyBorder="1" applyAlignment="1" applyProtection="1">
      <alignment horizontal="center" vertical="center" wrapText="1"/>
      <protection/>
    </xf>
    <xf numFmtId="0" fontId="3" fillId="3" borderId="6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5" fillId="22" borderId="64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65" xfId="42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wrapText="1"/>
    </xf>
    <xf numFmtId="0" fontId="33" fillId="17" borderId="17" xfId="0" applyNumberFormat="1" applyFont="1" applyFill="1" applyBorder="1" applyAlignment="1">
      <alignment horizontal="center" vertical="center" wrapText="1"/>
    </xf>
    <xf numFmtId="0" fontId="33" fillId="17" borderId="24" xfId="0" applyNumberFormat="1" applyFont="1" applyFill="1" applyBorder="1" applyAlignment="1">
      <alignment horizontal="center" vertical="center" wrapText="1"/>
    </xf>
    <xf numFmtId="0" fontId="31" fillId="24" borderId="57" xfId="0" applyFont="1" applyFill="1" applyBorder="1" applyAlignment="1">
      <alignment horizontal="center" vertical="center" wrapText="1"/>
    </xf>
    <xf numFmtId="0" fontId="31" fillId="24" borderId="47" xfId="0" applyFont="1" applyFill="1" applyBorder="1" applyAlignment="1">
      <alignment horizontal="center" vertical="center" wrapText="1"/>
    </xf>
    <xf numFmtId="0" fontId="2" fillId="28" borderId="57" xfId="0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24 -27.2012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99" t="s">
        <v>24</v>
      </c>
      <c r="C1" s="199"/>
      <c r="D1" s="199"/>
      <c r="E1" s="199"/>
      <c r="F1" s="199"/>
      <c r="G1" s="199"/>
      <c r="H1" s="199"/>
      <c r="I1" s="199"/>
      <c r="J1" s="78"/>
      <c r="K1" s="199" t="s">
        <v>24</v>
      </c>
      <c r="L1" s="199"/>
      <c r="M1" s="199"/>
      <c r="N1" s="199"/>
      <c r="O1" s="199"/>
      <c r="P1" s="199"/>
      <c r="Q1" s="199"/>
      <c r="R1" s="199"/>
    </row>
    <row r="2" spans="2:18" ht="15.75">
      <c r="B2" s="171" t="str">
        <f>'пр.взв.'!A4</f>
        <v>Weight category  62  кg.</v>
      </c>
      <c r="C2" s="172"/>
      <c r="D2" s="172"/>
      <c r="E2" s="172"/>
      <c r="F2" s="172"/>
      <c r="G2" s="172"/>
      <c r="H2" s="172"/>
      <c r="I2" s="172"/>
      <c r="J2" s="79"/>
      <c r="K2" s="171" t="str">
        <f>B2</f>
        <v>Weight category  62  кg.</v>
      </c>
      <c r="L2" s="172"/>
      <c r="M2" s="172"/>
      <c r="N2" s="172"/>
      <c r="O2" s="172"/>
      <c r="P2" s="172"/>
      <c r="Q2" s="172"/>
      <c r="R2" s="172"/>
    </row>
    <row r="3" spans="2:18" ht="16.5" thickBot="1">
      <c r="B3" s="80" t="s">
        <v>19</v>
      </c>
      <c r="C3" s="81" t="s">
        <v>30</v>
      </c>
      <c r="D3" s="82" t="s">
        <v>27</v>
      </c>
      <c r="E3" s="83"/>
      <c r="F3" s="80"/>
      <c r="G3" s="83"/>
      <c r="H3" s="83"/>
      <c r="I3" s="83"/>
      <c r="J3" s="83"/>
      <c r="K3" s="80" t="s">
        <v>26</v>
      </c>
      <c r="L3" s="81" t="s">
        <v>30</v>
      </c>
      <c r="M3" s="82" t="s">
        <v>27</v>
      </c>
      <c r="N3" s="83"/>
      <c r="O3" s="80"/>
      <c r="P3" s="83"/>
      <c r="Q3" s="83"/>
      <c r="R3" s="83"/>
    </row>
    <row r="4" spans="1:18" ht="12.75" customHeight="1">
      <c r="A4" s="140" t="s">
        <v>28</v>
      </c>
      <c r="B4" s="161" t="s">
        <v>2</v>
      </c>
      <c r="C4" s="155" t="s">
        <v>3</v>
      </c>
      <c r="D4" s="155" t="s">
        <v>4</v>
      </c>
      <c r="E4" s="155" t="s">
        <v>11</v>
      </c>
      <c r="F4" s="173" t="s">
        <v>12</v>
      </c>
      <c r="G4" s="163" t="s">
        <v>14</v>
      </c>
      <c r="H4" s="165" t="s">
        <v>15</v>
      </c>
      <c r="I4" s="167" t="s">
        <v>13</v>
      </c>
      <c r="J4" s="140" t="s">
        <v>28</v>
      </c>
      <c r="K4" s="197" t="s">
        <v>2</v>
      </c>
      <c r="L4" s="155" t="s">
        <v>3</v>
      </c>
      <c r="M4" s="155" t="s">
        <v>4</v>
      </c>
      <c r="N4" s="155" t="s">
        <v>11</v>
      </c>
      <c r="O4" s="173" t="s">
        <v>12</v>
      </c>
      <c r="P4" s="163" t="s">
        <v>14</v>
      </c>
      <c r="Q4" s="165" t="s">
        <v>15</v>
      </c>
      <c r="R4" s="167" t="s">
        <v>13</v>
      </c>
    </row>
    <row r="5" spans="1:18" ht="13.5" customHeight="1" thickBot="1">
      <c r="A5" s="141"/>
      <c r="B5" s="162" t="s">
        <v>2</v>
      </c>
      <c r="C5" s="156" t="s">
        <v>3</v>
      </c>
      <c r="D5" s="156" t="s">
        <v>4</v>
      </c>
      <c r="E5" s="156" t="s">
        <v>11</v>
      </c>
      <c r="F5" s="156" t="s">
        <v>12</v>
      </c>
      <c r="G5" s="164"/>
      <c r="H5" s="166"/>
      <c r="I5" s="168" t="s">
        <v>13</v>
      </c>
      <c r="J5" s="141"/>
      <c r="K5" s="198" t="s">
        <v>2</v>
      </c>
      <c r="L5" s="156" t="s">
        <v>3</v>
      </c>
      <c r="M5" s="156" t="s">
        <v>4</v>
      </c>
      <c r="N5" s="156" t="s">
        <v>11</v>
      </c>
      <c r="O5" s="156" t="s">
        <v>12</v>
      </c>
      <c r="P5" s="164"/>
      <c r="Q5" s="166"/>
      <c r="R5" s="168" t="s">
        <v>13</v>
      </c>
    </row>
    <row r="6" spans="1:18" ht="12.75" customHeight="1">
      <c r="A6" s="184">
        <v>1</v>
      </c>
      <c r="B6" s="194">
        <v>1</v>
      </c>
      <c r="C6" s="150" t="str">
        <f>VLOOKUP(B6,'пр.взв.'!B7:E38,2,FALSE)</f>
        <v>TUTKHALIAN Vae</v>
      </c>
      <c r="D6" s="152" t="str">
        <f>VLOOKUP(B6,'пр.взв.'!B7:F38,3,FALSE)</f>
        <v>1991 ms</v>
      </c>
      <c r="E6" s="152" t="str">
        <f>VLOOKUP(B6,'пр.взв.'!B7:G38,4,FALSE)</f>
        <v>BLR</v>
      </c>
      <c r="F6" s="175"/>
      <c r="G6" s="188"/>
      <c r="H6" s="189"/>
      <c r="I6" s="178"/>
      <c r="J6" s="143">
        <v>5</v>
      </c>
      <c r="K6" s="194">
        <v>2</v>
      </c>
      <c r="L6" s="150" t="str">
        <f>VLOOKUP(K6,'пр.взв.'!B7:E38,2,FALSE)</f>
        <v>ERALIEV  Nyrlan</v>
      </c>
      <c r="M6" s="152" t="str">
        <f>VLOOKUP(K6,'пр.взв.'!B7:F38,3,FALSE)</f>
        <v>1985 msic</v>
      </c>
      <c r="N6" s="152" t="str">
        <f>VLOOKUP(K6,'пр.взв.'!B7:G38,4,FALSE)</f>
        <v>KGZ</v>
      </c>
      <c r="O6" s="175"/>
      <c r="P6" s="188"/>
      <c r="Q6" s="189"/>
      <c r="R6" s="178"/>
    </row>
    <row r="7" spans="1:18" ht="12.75" customHeight="1">
      <c r="A7" s="185"/>
      <c r="B7" s="192"/>
      <c r="C7" s="151"/>
      <c r="D7" s="147"/>
      <c r="E7" s="147"/>
      <c r="F7" s="147"/>
      <c r="G7" s="147"/>
      <c r="H7" s="182"/>
      <c r="I7" s="170"/>
      <c r="J7" s="144"/>
      <c r="K7" s="192"/>
      <c r="L7" s="151"/>
      <c r="M7" s="147"/>
      <c r="N7" s="147"/>
      <c r="O7" s="147"/>
      <c r="P7" s="147"/>
      <c r="Q7" s="182"/>
      <c r="R7" s="170"/>
    </row>
    <row r="8" spans="1:18" ht="12.75" customHeight="1">
      <c r="A8" s="185"/>
      <c r="B8" s="192">
        <v>9</v>
      </c>
      <c r="C8" s="142" t="e">
        <f>VLOOKUP(B8,'пр.взв.'!B7:E38,2,FALSE)</f>
        <v>#N/A</v>
      </c>
      <c r="D8" s="146" t="e">
        <f>VLOOKUP(B8,'пр.взв.'!B7:F38,3,FALSE)</f>
        <v>#N/A</v>
      </c>
      <c r="E8" s="146" t="e">
        <f>VLOOKUP(B8,'пр.взв.'!B7:G38,4,FALSE)</f>
        <v>#N/A</v>
      </c>
      <c r="F8" s="174"/>
      <c r="G8" s="174"/>
      <c r="H8" s="177"/>
      <c r="I8" s="177"/>
      <c r="J8" s="144"/>
      <c r="K8" s="192">
        <v>10</v>
      </c>
      <c r="L8" s="142" t="e">
        <f>VLOOKUP(K8,'пр.взв.'!B7:E38,2,FALSE)</f>
        <v>#N/A</v>
      </c>
      <c r="M8" s="146" t="e">
        <f>VLOOKUP(K8,'пр.взв.'!B7:F38,3,FALSE)</f>
        <v>#N/A</v>
      </c>
      <c r="N8" s="152" t="e">
        <f>VLOOKUP(K8,'пр.взв.'!B7:G40,4,FALSE)</f>
        <v>#N/A</v>
      </c>
      <c r="O8" s="174"/>
      <c r="P8" s="174"/>
      <c r="Q8" s="177"/>
      <c r="R8" s="177"/>
    </row>
    <row r="9" spans="1:18" ht="13.5" customHeight="1" thickBot="1">
      <c r="A9" s="186"/>
      <c r="B9" s="195"/>
      <c r="C9" s="159"/>
      <c r="D9" s="191"/>
      <c r="E9" s="191"/>
      <c r="F9" s="176"/>
      <c r="G9" s="176"/>
      <c r="H9" s="190"/>
      <c r="I9" s="190"/>
      <c r="J9" s="158"/>
      <c r="K9" s="195"/>
      <c r="L9" s="159"/>
      <c r="M9" s="191"/>
      <c r="N9" s="147"/>
      <c r="O9" s="176"/>
      <c r="P9" s="176"/>
      <c r="Q9" s="190"/>
      <c r="R9" s="190"/>
    </row>
    <row r="10" spans="1:18" ht="12.75" customHeight="1">
      <c r="A10" s="184">
        <v>2</v>
      </c>
      <c r="B10" s="194">
        <v>5</v>
      </c>
      <c r="C10" s="196" t="str">
        <f>VLOOKUP(B10,'пр.взв.'!B7:E38,2,FALSE)</f>
        <v>CULESHOV Andrey</v>
      </c>
      <c r="D10" s="169">
        <f>VLOOKUP(B10,'пр.взв.'!B7:F38,3,FALSE)</f>
        <v>1993</v>
      </c>
      <c r="E10" s="169" t="str">
        <f>VLOOKUP(B10,'пр.взв.'!B7:G38,4,FALSE)</f>
        <v>LAT</v>
      </c>
      <c r="F10" s="179"/>
      <c r="G10" s="180"/>
      <c r="H10" s="181"/>
      <c r="I10" s="169"/>
      <c r="J10" s="143">
        <v>6</v>
      </c>
      <c r="K10" s="194">
        <v>6</v>
      </c>
      <c r="L10" s="196" t="str">
        <f>VLOOKUP(K10,'пр.взв.'!B7:E38,2,FALSE)</f>
        <v>COLODII  Serghei</v>
      </c>
      <c r="M10" s="169">
        <f>VLOOKUP(K10,'пр.взв.'!B7:F38,3,FALSE)</f>
        <v>1985</v>
      </c>
      <c r="N10" s="169" t="str">
        <f>VLOOKUP(K10,'пр.взв.'!B7:G42,4,FALSE)</f>
        <v>MDA</v>
      </c>
      <c r="O10" s="179"/>
      <c r="P10" s="180"/>
      <c r="Q10" s="181"/>
      <c r="R10" s="169"/>
    </row>
    <row r="11" spans="1:18" ht="12.75" customHeight="1">
      <c r="A11" s="185"/>
      <c r="B11" s="192"/>
      <c r="C11" s="151"/>
      <c r="D11" s="147"/>
      <c r="E11" s="147"/>
      <c r="F11" s="147"/>
      <c r="G11" s="147"/>
      <c r="H11" s="182"/>
      <c r="I11" s="170"/>
      <c r="J11" s="144"/>
      <c r="K11" s="192"/>
      <c r="L11" s="151"/>
      <c r="M11" s="147"/>
      <c r="N11" s="147"/>
      <c r="O11" s="147"/>
      <c r="P11" s="147"/>
      <c r="Q11" s="182"/>
      <c r="R11" s="170"/>
    </row>
    <row r="12" spans="1:18" ht="12.75" customHeight="1">
      <c r="A12" s="185"/>
      <c r="B12" s="192">
        <v>13</v>
      </c>
      <c r="C12" s="142" t="str">
        <f>VLOOKUP(B12,'пр.взв.'!B7:E38,2,FALSE)</f>
        <v>BONDAREV ALEKSANDR</v>
      </c>
      <c r="D12" s="146" t="str">
        <f>VLOOKUP(B12,'пр.взв.'!B7:F38,3,FALSE)</f>
        <v>1990 ms</v>
      </c>
      <c r="E12" s="146" t="str">
        <f>VLOOKUP(B12,'пр.взв.'!B7:G38,4,FALSE)</f>
        <v>RUS</v>
      </c>
      <c r="F12" s="174"/>
      <c r="G12" s="174"/>
      <c r="H12" s="177"/>
      <c r="I12" s="177"/>
      <c r="J12" s="144"/>
      <c r="K12" s="192">
        <v>14</v>
      </c>
      <c r="L12" s="142" t="str">
        <f>VLOOKUP(K12,'пр.взв.'!B7:E38,2,FALSE)</f>
        <v>FEDOROVICH Marat</v>
      </c>
      <c r="M12" s="146" t="str">
        <f>VLOOKUP(K12,'пр.взв.'!B7:F38,3,FALSE)</f>
        <v>1991 MS</v>
      </c>
      <c r="N12" s="146" t="str">
        <f>VLOOKUP(K12,'пр.взв.'!B7:G44,4,FALSE)</f>
        <v>RUS</v>
      </c>
      <c r="O12" s="174"/>
      <c r="P12" s="174"/>
      <c r="Q12" s="177"/>
      <c r="R12" s="177"/>
    </row>
    <row r="13" spans="1:18" ht="12.75" customHeight="1" thickBot="1">
      <c r="A13" s="186"/>
      <c r="B13" s="195"/>
      <c r="C13" s="159"/>
      <c r="D13" s="191"/>
      <c r="E13" s="191"/>
      <c r="F13" s="176"/>
      <c r="G13" s="176"/>
      <c r="H13" s="190"/>
      <c r="I13" s="190"/>
      <c r="J13" s="158"/>
      <c r="K13" s="195"/>
      <c r="L13" s="159"/>
      <c r="M13" s="191"/>
      <c r="N13" s="191"/>
      <c r="O13" s="176"/>
      <c r="P13" s="176"/>
      <c r="Q13" s="190"/>
      <c r="R13" s="190"/>
    </row>
    <row r="14" spans="1:18" ht="12.75" customHeight="1">
      <c r="A14" s="184">
        <v>3</v>
      </c>
      <c r="B14" s="194">
        <v>3</v>
      </c>
      <c r="C14" s="150" t="str">
        <f>VLOOKUP(B14,'пр.взв.'!B7:E38,2,FALSE)</f>
        <v>GARAYEV  Javidan</v>
      </c>
      <c r="D14" s="152" t="str">
        <f>VLOOKUP(B14,'пр.взв.'!B7:F38,3,FALSE)</f>
        <v>1988 ms</v>
      </c>
      <c r="E14" s="152" t="str">
        <f>VLOOKUP(B14,'пр.взв.'!B7:G38,4,FALSE)</f>
        <v>AZE</v>
      </c>
      <c r="F14" s="175"/>
      <c r="G14" s="188"/>
      <c r="H14" s="189"/>
      <c r="I14" s="178"/>
      <c r="J14" s="143">
        <v>7</v>
      </c>
      <c r="K14" s="194">
        <v>4</v>
      </c>
      <c r="L14" s="150" t="str">
        <f>VLOOKUP(K14,'пр.взв.'!B7:E38,2,FALSE)</f>
        <v>MIKAYILOV  Farid</v>
      </c>
      <c r="M14" s="152">
        <f>VLOOKUP(K14,'пр.взв.'!B7:F38,3,FALSE)</f>
        <v>1993</v>
      </c>
      <c r="N14" s="169" t="str">
        <f>VLOOKUP(K14,'пр.взв.'!B7:G46,4,FALSE)</f>
        <v>AZE</v>
      </c>
      <c r="O14" s="175"/>
      <c r="P14" s="188"/>
      <c r="Q14" s="189"/>
      <c r="R14" s="178"/>
    </row>
    <row r="15" spans="1:18" ht="12.75" customHeight="1">
      <c r="A15" s="185"/>
      <c r="B15" s="192"/>
      <c r="C15" s="151"/>
      <c r="D15" s="147"/>
      <c r="E15" s="147"/>
      <c r="F15" s="147"/>
      <c r="G15" s="147"/>
      <c r="H15" s="182"/>
      <c r="I15" s="170"/>
      <c r="J15" s="144"/>
      <c r="K15" s="192"/>
      <c r="L15" s="151"/>
      <c r="M15" s="147"/>
      <c r="N15" s="147"/>
      <c r="O15" s="147"/>
      <c r="P15" s="147"/>
      <c r="Q15" s="182"/>
      <c r="R15" s="170"/>
    </row>
    <row r="16" spans="1:18" ht="12.75" customHeight="1">
      <c r="A16" s="185"/>
      <c r="B16" s="192">
        <v>11</v>
      </c>
      <c r="C16" s="142" t="str">
        <f>VLOOKUP(B16,'пр.взв.'!B15:E30,2,FALSE)</f>
        <v>YALYSHEV Sergey</v>
      </c>
      <c r="D16" s="146" t="str">
        <f>VLOOKUP(B16,'пр.взв.'!B15:F30,3,FALSE)</f>
        <v>1982 ms</v>
      </c>
      <c r="E16" s="146" t="str">
        <f>VLOOKUP(B16,'пр.взв.'!B15:G30,4,FALSE)</f>
        <v>RUS</v>
      </c>
      <c r="F16" s="174"/>
      <c r="G16" s="174"/>
      <c r="H16" s="177"/>
      <c r="I16" s="177"/>
      <c r="J16" s="144"/>
      <c r="K16" s="192">
        <v>12</v>
      </c>
      <c r="L16" s="142" t="str">
        <f>VLOOKUP(K16,'пр.взв.'!B7:E38,2,FALSE)</f>
        <v>KAMCHIBEKOV Arsen</v>
      </c>
      <c r="M16" s="146" t="str">
        <f>VLOOKUP(K16,'пр.взв.'!B7:F38,3,FALSE)</f>
        <v>1993 ms</v>
      </c>
      <c r="N16" s="146" t="str">
        <f>VLOOKUP(K16,'пр.взв.'!B7:G48,4,FALSE)</f>
        <v>KGZ</v>
      </c>
      <c r="O16" s="174"/>
      <c r="P16" s="174"/>
      <c r="Q16" s="177"/>
      <c r="R16" s="177"/>
    </row>
    <row r="17" spans="1:18" ht="13.5" customHeight="1" thickBot="1">
      <c r="A17" s="186"/>
      <c r="B17" s="195"/>
      <c r="C17" s="159"/>
      <c r="D17" s="191"/>
      <c r="E17" s="191"/>
      <c r="F17" s="176"/>
      <c r="G17" s="176"/>
      <c r="H17" s="190"/>
      <c r="I17" s="190"/>
      <c r="J17" s="158"/>
      <c r="K17" s="195"/>
      <c r="L17" s="159"/>
      <c r="M17" s="191"/>
      <c r="N17" s="191"/>
      <c r="O17" s="176"/>
      <c r="P17" s="176"/>
      <c r="Q17" s="190"/>
      <c r="R17" s="190"/>
    </row>
    <row r="18" spans="1:18" ht="12.75" customHeight="1">
      <c r="A18" s="184">
        <v>4</v>
      </c>
      <c r="B18" s="194">
        <v>7</v>
      </c>
      <c r="C18" s="150" t="str">
        <f>VLOOKUP(B18,'пр.взв.'!B15:E30,2,FALSE)</f>
        <v>TE Artur</v>
      </c>
      <c r="D18" s="152" t="str">
        <f>VLOOKUP(B18,'пр.взв.'!B15:F30,3,FALSE)</f>
        <v>1993 ms</v>
      </c>
      <c r="E18" s="152" t="str">
        <f>VLOOKUP(B18,'пр.взв.'!B15:G30,4,FALSE)</f>
        <v>KGZ</v>
      </c>
      <c r="F18" s="147"/>
      <c r="G18" s="193"/>
      <c r="H18" s="182"/>
      <c r="I18" s="146"/>
      <c r="J18" s="143">
        <v>8</v>
      </c>
      <c r="K18" s="194">
        <v>8</v>
      </c>
      <c r="L18" s="150" t="str">
        <f>VLOOKUP(K18,'пр.взв.'!B7:E38,2,FALSE)</f>
        <v>ANISKEVICH IVAN</v>
      </c>
      <c r="M18" s="152" t="str">
        <f>VLOOKUP(K18,'пр.взв.'!B7:F38,3,FALSE)</f>
        <v>1988 ms</v>
      </c>
      <c r="N18" s="169" t="str">
        <f>VLOOKUP(K18,'пр.взв.'!B7:G50,4,FALSE)</f>
        <v>BLR</v>
      </c>
      <c r="O18" s="147"/>
      <c r="P18" s="193"/>
      <c r="Q18" s="182"/>
      <c r="R18" s="146"/>
    </row>
    <row r="19" spans="1:18" ht="12.75" customHeight="1">
      <c r="A19" s="185"/>
      <c r="B19" s="192"/>
      <c r="C19" s="151"/>
      <c r="D19" s="147"/>
      <c r="E19" s="147"/>
      <c r="F19" s="147"/>
      <c r="G19" s="147"/>
      <c r="H19" s="182"/>
      <c r="I19" s="170"/>
      <c r="J19" s="144"/>
      <c r="K19" s="192"/>
      <c r="L19" s="151"/>
      <c r="M19" s="147"/>
      <c r="N19" s="147"/>
      <c r="O19" s="147"/>
      <c r="P19" s="147"/>
      <c r="Q19" s="182"/>
      <c r="R19" s="170"/>
    </row>
    <row r="20" spans="1:18" ht="12.75" customHeight="1">
      <c r="A20" s="185"/>
      <c r="B20" s="192">
        <v>15</v>
      </c>
      <c r="C20" s="142" t="str">
        <f>VLOOKUP(B20,'пр.взв.'!B7:E38,2,FALSE)</f>
        <v>NAMAZOV RUSLAN</v>
      </c>
      <c r="D20" s="146" t="str">
        <f>VLOOKUP(B20,'пр.взв.'!B7:F38,3,FALSE)</f>
        <v>1989 ms</v>
      </c>
      <c r="E20" s="146" t="str">
        <f>VLOOKUP(B20,'пр.взв.'!B7:G38,4,FALSE)</f>
        <v>BLR</v>
      </c>
      <c r="F20" s="174"/>
      <c r="G20" s="174"/>
      <c r="H20" s="177"/>
      <c r="I20" s="177"/>
      <c r="J20" s="144"/>
      <c r="K20" s="192">
        <v>16</v>
      </c>
      <c r="L20" s="142" t="str">
        <f>VLOOKUP(K20,'пр.взв.'!B7:E38,2,FALSE)</f>
        <v>SAPOZHNIKOV VLADIMIR</v>
      </c>
      <c r="M20" s="146" t="str">
        <f>VLOOKUP(K20,'пр.взв.'!B7:F38,3,FALSE)</f>
        <v>1981 msic</v>
      </c>
      <c r="N20" s="146" t="str">
        <f>VLOOKUP(K20,'пр.взв.'!B7:G52,4,FALSE)</f>
        <v>RUS</v>
      </c>
      <c r="O20" s="174"/>
      <c r="P20" s="174"/>
      <c r="Q20" s="177"/>
      <c r="R20" s="177"/>
    </row>
    <row r="21" spans="1:18" ht="12.75" customHeight="1">
      <c r="A21" s="187"/>
      <c r="B21" s="192"/>
      <c r="C21" s="151"/>
      <c r="D21" s="147"/>
      <c r="E21" s="147"/>
      <c r="F21" s="175"/>
      <c r="G21" s="175"/>
      <c r="H21" s="178"/>
      <c r="I21" s="178"/>
      <c r="J21" s="145"/>
      <c r="K21" s="192"/>
      <c r="L21" s="151"/>
      <c r="M21" s="147"/>
      <c r="N21" s="147"/>
      <c r="O21" s="175"/>
      <c r="P21" s="175"/>
      <c r="Q21" s="178"/>
      <c r="R21" s="178"/>
    </row>
    <row r="22" spans="2:18" ht="22.5" customHeight="1">
      <c r="B22" s="171" t="str">
        <f>B2</f>
        <v>Weight category  62  кg.</v>
      </c>
      <c r="C22" s="172"/>
      <c r="D22" s="172"/>
      <c r="E22" s="172"/>
      <c r="F22" s="172"/>
      <c r="G22" s="172"/>
      <c r="H22" s="172"/>
      <c r="I22" s="172"/>
      <c r="K22" s="171" t="str">
        <f>B22</f>
        <v>Weight category  62  кg.</v>
      </c>
      <c r="L22" s="172"/>
      <c r="M22" s="172"/>
      <c r="N22" s="172"/>
      <c r="O22" s="172"/>
      <c r="P22" s="172"/>
      <c r="Q22" s="172"/>
      <c r="R22" s="172"/>
    </row>
    <row r="23" spans="2:18" ht="16.5" thickBot="1">
      <c r="B23" s="80" t="s">
        <v>19</v>
      </c>
      <c r="C23" s="81" t="s">
        <v>30</v>
      </c>
      <c r="D23" s="82" t="s">
        <v>25</v>
      </c>
      <c r="E23" s="83"/>
      <c r="F23" s="80"/>
      <c r="G23" s="83"/>
      <c r="H23" s="83"/>
      <c r="I23" s="83"/>
      <c r="K23" s="80" t="s">
        <v>26</v>
      </c>
      <c r="L23" s="81" t="s">
        <v>30</v>
      </c>
      <c r="M23" s="82" t="s">
        <v>25</v>
      </c>
      <c r="N23" s="83"/>
      <c r="O23" s="80"/>
      <c r="P23" s="83"/>
      <c r="Q23" s="83"/>
      <c r="R23" s="83"/>
    </row>
    <row r="24" spans="1:18" ht="12.75" customHeight="1">
      <c r="A24" s="140" t="s">
        <v>28</v>
      </c>
      <c r="B24" s="161" t="s">
        <v>2</v>
      </c>
      <c r="C24" s="155" t="s">
        <v>3</v>
      </c>
      <c r="D24" s="155" t="s">
        <v>4</v>
      </c>
      <c r="E24" s="155" t="s">
        <v>11</v>
      </c>
      <c r="F24" s="173" t="s">
        <v>12</v>
      </c>
      <c r="G24" s="163" t="s">
        <v>14</v>
      </c>
      <c r="H24" s="165" t="s">
        <v>15</v>
      </c>
      <c r="I24" s="167" t="s">
        <v>13</v>
      </c>
      <c r="J24" s="140" t="s">
        <v>28</v>
      </c>
      <c r="K24" s="161" t="s">
        <v>2</v>
      </c>
      <c r="L24" s="155" t="s">
        <v>3</v>
      </c>
      <c r="M24" s="155" t="s">
        <v>4</v>
      </c>
      <c r="N24" s="155" t="s">
        <v>11</v>
      </c>
      <c r="O24" s="173" t="s">
        <v>12</v>
      </c>
      <c r="P24" s="163" t="s">
        <v>14</v>
      </c>
      <c r="Q24" s="165" t="s">
        <v>15</v>
      </c>
      <c r="R24" s="167" t="s">
        <v>13</v>
      </c>
    </row>
    <row r="25" spans="1:18" ht="13.5" customHeight="1" thickBot="1">
      <c r="A25" s="141"/>
      <c r="B25" s="162" t="s">
        <v>2</v>
      </c>
      <c r="C25" s="156" t="s">
        <v>3</v>
      </c>
      <c r="D25" s="156" t="s">
        <v>4</v>
      </c>
      <c r="E25" s="156" t="s">
        <v>11</v>
      </c>
      <c r="F25" s="156" t="s">
        <v>12</v>
      </c>
      <c r="G25" s="164"/>
      <c r="H25" s="166"/>
      <c r="I25" s="168" t="s">
        <v>13</v>
      </c>
      <c r="J25" s="141"/>
      <c r="K25" s="162" t="s">
        <v>2</v>
      </c>
      <c r="L25" s="156" t="s">
        <v>3</v>
      </c>
      <c r="M25" s="156" t="s">
        <v>4</v>
      </c>
      <c r="N25" s="156" t="s">
        <v>11</v>
      </c>
      <c r="O25" s="156" t="s">
        <v>12</v>
      </c>
      <c r="P25" s="164"/>
      <c r="Q25" s="166"/>
      <c r="R25" s="168" t="s">
        <v>13</v>
      </c>
    </row>
    <row r="26" spans="1:18" ht="12.75" customHeight="1">
      <c r="A26" s="143">
        <v>9</v>
      </c>
      <c r="B26" s="148">
        <f>'пр.хода'!G6</f>
        <v>1</v>
      </c>
      <c r="C26" s="150" t="str">
        <f>VLOOKUP(B26,'пр.взв.'!B7:E38,2,FALSE)</f>
        <v>TUTKHALIAN Vae</v>
      </c>
      <c r="D26" s="152" t="str">
        <f>VLOOKUP(B26,'пр.взв.'!B7:F50,3,FALSE)</f>
        <v>1991 ms</v>
      </c>
      <c r="E26" s="152" t="str">
        <f>VLOOKUP(B26,'пр.взв.'!B7:G50,4,FALSE)</f>
        <v>BLR</v>
      </c>
      <c r="F26" s="175"/>
      <c r="G26" s="188"/>
      <c r="H26" s="189"/>
      <c r="I26" s="178"/>
      <c r="J26" s="143">
        <v>11</v>
      </c>
      <c r="K26" s="148">
        <f>'пр.хода'!G24</f>
        <v>10</v>
      </c>
      <c r="L26" s="150" t="e">
        <f>VLOOKUP(K26,'пр.взв.'!B7:E50,2,FALSE)</f>
        <v>#N/A</v>
      </c>
      <c r="M26" s="152" t="e">
        <f>VLOOKUP(K26,'пр.взв.'!B7:F50,3,FALSE)</f>
        <v>#N/A</v>
      </c>
      <c r="N26" s="169" t="e">
        <f>VLOOKUP(K26,'пр.взв.'!B7:G58,4,FALSE)</f>
        <v>#N/A</v>
      </c>
      <c r="O26" s="175"/>
      <c r="P26" s="188"/>
      <c r="Q26" s="189"/>
      <c r="R26" s="178"/>
    </row>
    <row r="27" spans="1:18" ht="12.75" customHeight="1">
      <c r="A27" s="144"/>
      <c r="B27" s="149"/>
      <c r="C27" s="151"/>
      <c r="D27" s="147"/>
      <c r="E27" s="147"/>
      <c r="F27" s="147"/>
      <c r="G27" s="147"/>
      <c r="H27" s="182"/>
      <c r="I27" s="170"/>
      <c r="J27" s="144"/>
      <c r="K27" s="149"/>
      <c r="L27" s="151"/>
      <c r="M27" s="147"/>
      <c r="N27" s="147"/>
      <c r="O27" s="147"/>
      <c r="P27" s="147"/>
      <c r="Q27" s="182"/>
      <c r="R27" s="170"/>
    </row>
    <row r="28" spans="1:18" ht="12.75" customHeight="1">
      <c r="A28" s="144"/>
      <c r="B28" s="153">
        <f>'пр.хода'!G10</f>
        <v>13</v>
      </c>
      <c r="C28" s="142" t="str">
        <f>VLOOKUP(B28,'пр.взв.'!B7:E38,2,FALSE)</f>
        <v>BONDAREV ALEKSANDR</v>
      </c>
      <c r="D28" s="146" t="str">
        <f>VLOOKUP(B28,'пр.взв.'!B7:F42,3,FALSE)</f>
        <v>1990 ms</v>
      </c>
      <c r="E28" s="146" t="str">
        <f>VLOOKUP(B28,'пр.взв.'!B7:G42,4,FALSE)</f>
        <v>RUS</v>
      </c>
      <c r="F28" s="174"/>
      <c r="G28" s="174"/>
      <c r="H28" s="177"/>
      <c r="I28" s="177"/>
      <c r="J28" s="144"/>
      <c r="K28" s="153">
        <f>'пр.хода'!G28</f>
        <v>14</v>
      </c>
      <c r="L28" s="142" t="str">
        <f>VLOOKUP(K28,'пр.взв.'!B7:E50,2,FALSE)</f>
        <v>FEDOROVICH Marat</v>
      </c>
      <c r="M28" s="146" t="str">
        <f>VLOOKUP(K28,'пр.взв.'!B7:F50,3,FALSE)</f>
        <v>1991 MS</v>
      </c>
      <c r="N28" s="146" t="str">
        <f>VLOOKUP(K28,'пр.взв.'!B7:G60,4,FALSE)</f>
        <v>RUS</v>
      </c>
      <c r="O28" s="174"/>
      <c r="P28" s="174"/>
      <c r="Q28" s="177"/>
      <c r="R28" s="177"/>
    </row>
    <row r="29" spans="1:18" ht="13.5" customHeight="1" thickBot="1">
      <c r="A29" s="158"/>
      <c r="B29" s="160"/>
      <c r="C29" s="159"/>
      <c r="D29" s="191"/>
      <c r="E29" s="191"/>
      <c r="F29" s="176"/>
      <c r="G29" s="176"/>
      <c r="H29" s="190"/>
      <c r="I29" s="190"/>
      <c r="J29" s="158"/>
      <c r="K29" s="160"/>
      <c r="L29" s="159"/>
      <c r="M29" s="191"/>
      <c r="N29" s="191"/>
      <c r="O29" s="176"/>
      <c r="P29" s="176"/>
      <c r="Q29" s="190"/>
      <c r="R29" s="190"/>
    </row>
    <row r="30" spans="1:18" ht="12.75" customHeight="1">
      <c r="A30" s="143">
        <v>10</v>
      </c>
      <c r="B30" s="139">
        <f>'пр.хода'!G14</f>
        <v>11</v>
      </c>
      <c r="C30" s="150" t="str">
        <f>VLOOKUP(B30,'пр.взв.'!B7:E38,2,FALSE)</f>
        <v>YALYSHEV Sergey</v>
      </c>
      <c r="D30" s="152" t="str">
        <f>VLOOKUP(B30,'пр.взв.'!B7:F42,3,FALSE)</f>
        <v>1982 ms</v>
      </c>
      <c r="E30" s="152" t="str">
        <f>VLOOKUP(B30,'пр.взв.'!B7:G42,4,FALSE)</f>
        <v>RUS</v>
      </c>
      <c r="F30" s="179"/>
      <c r="G30" s="180"/>
      <c r="H30" s="181"/>
      <c r="I30" s="169"/>
      <c r="J30" s="143">
        <v>12</v>
      </c>
      <c r="K30" s="139">
        <f>'пр.хода'!G32</f>
        <v>4</v>
      </c>
      <c r="L30" s="150" t="str">
        <f>VLOOKUP(K30,'пр.взв.'!B7:E50,2,FALSE)</f>
        <v>MIKAYILOV  Farid</v>
      </c>
      <c r="M30" s="152">
        <f>VLOOKUP(K30,'пр.взв.'!B7:F50,3,FALSE)</f>
        <v>1993</v>
      </c>
      <c r="N30" s="169" t="str">
        <f>VLOOKUP(K30,'пр.взв.'!B7:G62,4,FALSE)</f>
        <v>AZE</v>
      </c>
      <c r="O30" s="179"/>
      <c r="P30" s="180"/>
      <c r="Q30" s="181"/>
      <c r="R30" s="169"/>
    </row>
    <row r="31" spans="1:18" ht="12.75" customHeight="1">
      <c r="A31" s="144"/>
      <c r="B31" s="183"/>
      <c r="C31" s="151"/>
      <c r="D31" s="147"/>
      <c r="E31" s="147"/>
      <c r="F31" s="147"/>
      <c r="G31" s="147"/>
      <c r="H31" s="182"/>
      <c r="I31" s="170"/>
      <c r="J31" s="144"/>
      <c r="K31" s="183"/>
      <c r="L31" s="151"/>
      <c r="M31" s="147"/>
      <c r="N31" s="147"/>
      <c r="O31" s="147"/>
      <c r="P31" s="147"/>
      <c r="Q31" s="182"/>
      <c r="R31" s="170"/>
    </row>
    <row r="32" spans="1:18" ht="12.75" customHeight="1">
      <c r="A32" s="144"/>
      <c r="B32" s="153">
        <f>'пр.хода'!G18</f>
        <v>7</v>
      </c>
      <c r="C32" s="142" t="str">
        <f>VLOOKUP(B32,'пр.взв.'!B7:E38,2,FALSE)</f>
        <v>TE Artur</v>
      </c>
      <c r="D32" s="146" t="str">
        <f>VLOOKUP(B32,'пр.взв.'!B7:F50,3,FALSE)</f>
        <v>1993 ms</v>
      </c>
      <c r="E32" s="146" t="str">
        <f>VLOOKUP(B32,'пр.взв.'!B7:G50,4,FALSE)</f>
        <v>KGZ</v>
      </c>
      <c r="F32" s="174"/>
      <c r="G32" s="174"/>
      <c r="H32" s="177"/>
      <c r="I32" s="177"/>
      <c r="J32" s="144"/>
      <c r="K32" s="153">
        <f>'пр.хода'!G36</f>
        <v>16</v>
      </c>
      <c r="L32" s="142" t="str">
        <f>VLOOKUP(K32,'пр.взв.'!B7:E50,2,FALSE)</f>
        <v>SAPOZHNIKOV VLADIMIR</v>
      </c>
      <c r="M32" s="146" t="str">
        <f>VLOOKUP(K32,'пр.взв.'!B7:F50,3,FALSE)</f>
        <v>1981 msic</v>
      </c>
      <c r="N32" s="146" t="str">
        <f>VLOOKUP(K32,'пр.взв.'!B7:G64,4,FALSE)</f>
        <v>RUS</v>
      </c>
      <c r="O32" s="174"/>
      <c r="P32" s="174"/>
      <c r="Q32" s="177"/>
      <c r="R32" s="177"/>
    </row>
    <row r="33" spans="1:18" ht="12.75" customHeight="1">
      <c r="A33" s="145"/>
      <c r="B33" s="154"/>
      <c r="C33" s="151"/>
      <c r="D33" s="147"/>
      <c r="E33" s="147"/>
      <c r="F33" s="175"/>
      <c r="G33" s="175"/>
      <c r="H33" s="178"/>
      <c r="I33" s="178"/>
      <c r="J33" s="145"/>
      <c r="K33" s="154"/>
      <c r="L33" s="151"/>
      <c r="M33" s="147"/>
      <c r="N33" s="147"/>
      <c r="O33" s="175"/>
      <c r="P33" s="175"/>
      <c r="Q33" s="178"/>
      <c r="R33" s="178"/>
    </row>
    <row r="34" spans="2:18" ht="27.75" customHeight="1">
      <c r="B34" s="171" t="str">
        <f>B22</f>
        <v>Weight category  62  кg.</v>
      </c>
      <c r="C34" s="172"/>
      <c r="D34" s="172"/>
      <c r="E34" s="172"/>
      <c r="F34" s="172"/>
      <c r="G34" s="172"/>
      <c r="H34" s="172"/>
      <c r="I34" s="172"/>
      <c r="K34" s="171" t="str">
        <f>K22</f>
        <v>Weight category  62  кg.</v>
      </c>
      <c r="L34" s="172"/>
      <c r="M34" s="172"/>
      <c r="N34" s="172"/>
      <c r="O34" s="172"/>
      <c r="P34" s="172"/>
      <c r="Q34" s="172"/>
      <c r="R34" s="172"/>
    </row>
    <row r="35" spans="3:18" ht="15">
      <c r="C35" s="157" t="s">
        <v>29</v>
      </c>
      <c r="D35" s="157"/>
      <c r="E35" s="157"/>
      <c r="F35" s="157"/>
      <c r="G35" s="157"/>
      <c r="H35" s="157"/>
      <c r="I35" s="157"/>
      <c r="L35" s="157" t="s">
        <v>29</v>
      </c>
      <c r="M35" s="157"/>
      <c r="N35" s="157"/>
      <c r="O35" s="157"/>
      <c r="P35" s="157"/>
      <c r="Q35" s="157"/>
      <c r="R35" s="157"/>
    </row>
    <row r="36" spans="2:18" ht="16.5" thickBot="1">
      <c r="B36" s="80" t="s">
        <v>19</v>
      </c>
      <c r="C36" s="84"/>
      <c r="D36" s="84"/>
      <c r="E36" s="84"/>
      <c r="F36" s="84"/>
      <c r="G36" s="84"/>
      <c r="H36" s="84"/>
      <c r="I36" s="84"/>
      <c r="K36" s="80" t="s">
        <v>26</v>
      </c>
      <c r="L36" s="84"/>
      <c r="M36" s="84"/>
      <c r="N36" s="84"/>
      <c r="O36" s="84"/>
      <c r="P36" s="84"/>
      <c r="Q36" s="84"/>
      <c r="R36" s="84"/>
    </row>
    <row r="37" spans="1:18" ht="12.75" customHeight="1">
      <c r="A37" s="140" t="s">
        <v>28</v>
      </c>
      <c r="B37" s="139" t="s">
        <v>2</v>
      </c>
      <c r="C37" s="155" t="s">
        <v>3</v>
      </c>
      <c r="D37" s="155" t="s">
        <v>4</v>
      </c>
      <c r="E37" s="155" t="s">
        <v>11</v>
      </c>
      <c r="F37" s="173" t="s">
        <v>12</v>
      </c>
      <c r="G37" s="163" t="s">
        <v>14</v>
      </c>
      <c r="H37" s="165" t="s">
        <v>15</v>
      </c>
      <c r="I37" s="167" t="s">
        <v>13</v>
      </c>
      <c r="J37" s="140" t="s">
        <v>28</v>
      </c>
      <c r="K37" s="139" t="s">
        <v>2</v>
      </c>
      <c r="L37" s="155" t="s">
        <v>3</v>
      </c>
      <c r="M37" s="155" t="s">
        <v>4</v>
      </c>
      <c r="N37" s="155" t="s">
        <v>11</v>
      </c>
      <c r="O37" s="173" t="s">
        <v>12</v>
      </c>
      <c r="P37" s="163" t="s">
        <v>14</v>
      </c>
      <c r="Q37" s="165" t="s">
        <v>15</v>
      </c>
      <c r="R37" s="167" t="s">
        <v>13</v>
      </c>
    </row>
    <row r="38" spans="1:18" ht="13.5" customHeight="1" thickBot="1">
      <c r="A38" s="141"/>
      <c r="B38" s="138" t="s">
        <v>2</v>
      </c>
      <c r="C38" s="156" t="s">
        <v>3</v>
      </c>
      <c r="D38" s="156" t="s">
        <v>4</v>
      </c>
      <c r="E38" s="156" t="s">
        <v>11</v>
      </c>
      <c r="F38" s="156" t="s">
        <v>12</v>
      </c>
      <c r="G38" s="164"/>
      <c r="H38" s="166"/>
      <c r="I38" s="168" t="s">
        <v>13</v>
      </c>
      <c r="J38" s="141"/>
      <c r="K38" s="138" t="s">
        <v>2</v>
      </c>
      <c r="L38" s="156" t="s">
        <v>3</v>
      </c>
      <c r="M38" s="156" t="s">
        <v>4</v>
      </c>
      <c r="N38" s="156" t="s">
        <v>11</v>
      </c>
      <c r="O38" s="156" t="s">
        <v>12</v>
      </c>
      <c r="P38" s="164"/>
      <c r="Q38" s="166"/>
      <c r="R38" s="168" t="s">
        <v>13</v>
      </c>
    </row>
    <row r="39" spans="1:18" ht="12.75" customHeight="1">
      <c r="A39" s="143">
        <v>1</v>
      </c>
      <c r="B39" s="148">
        <f>'пр.хода'!I8</f>
        <v>13</v>
      </c>
      <c r="C39" s="150" t="str">
        <f>VLOOKUP(B39,'пр.взв.'!B7:E38,2,FALSE)</f>
        <v>BONDAREV ALEKSANDR</v>
      </c>
      <c r="D39" s="152" t="str">
        <f>VLOOKUP(B39,'пр.взв.'!B7:F51,3,FALSE)</f>
        <v>1990 ms</v>
      </c>
      <c r="E39" s="152" t="str">
        <f>VLOOKUP(B39,'пр.взв.'!B7:G51,4,FALSE)</f>
        <v>RUS</v>
      </c>
      <c r="F39" s="175"/>
      <c r="G39" s="188"/>
      <c r="H39" s="189"/>
      <c r="I39" s="178"/>
      <c r="J39" s="143">
        <v>2</v>
      </c>
      <c r="K39" s="148">
        <f>'пр.хода'!I26</f>
        <v>10</v>
      </c>
      <c r="L39" s="150" t="e">
        <f>VLOOKUP(K39,'пр.взв.'!B7:E38,2,FALSE)</f>
        <v>#N/A</v>
      </c>
      <c r="M39" s="152" t="e">
        <f>VLOOKUP(K39,'пр.взв.'!B7:F59,3,FALSE)</f>
        <v>#N/A</v>
      </c>
      <c r="N39" s="169" t="e">
        <f>VLOOKUP(K39,'пр.взв.'!B7:G71,4,FALSE)</f>
        <v>#N/A</v>
      </c>
      <c r="O39" s="175"/>
      <c r="P39" s="188"/>
      <c r="Q39" s="189"/>
      <c r="R39" s="178"/>
    </row>
    <row r="40" spans="1:18" ht="12.75" customHeight="1">
      <c r="A40" s="144"/>
      <c r="B40" s="149"/>
      <c r="C40" s="151"/>
      <c r="D40" s="147"/>
      <c r="E40" s="147"/>
      <c r="F40" s="147"/>
      <c r="G40" s="147"/>
      <c r="H40" s="182"/>
      <c r="I40" s="170"/>
      <c r="J40" s="144"/>
      <c r="K40" s="149"/>
      <c r="L40" s="151"/>
      <c r="M40" s="147"/>
      <c r="N40" s="147"/>
      <c r="O40" s="147"/>
      <c r="P40" s="147"/>
      <c r="Q40" s="182"/>
      <c r="R40" s="170"/>
    </row>
    <row r="41" spans="1:18" ht="12.75" customHeight="1">
      <c r="A41" s="144"/>
      <c r="B41" s="153">
        <f>'пр.хода'!I16</f>
        <v>7</v>
      </c>
      <c r="C41" s="142" t="str">
        <f>VLOOKUP(B41,'пр.взв.'!B7:E38,2,FALSE)</f>
        <v>TE Artur</v>
      </c>
      <c r="D41" s="146" t="str">
        <f>VLOOKUP(B41,'пр.взв.'!B7:F59,3,FALSE)</f>
        <v>1993 ms</v>
      </c>
      <c r="E41" s="146" t="str">
        <f>VLOOKUP(B41,'пр.взв.'!B7:G59,4,FALSE)</f>
        <v>KGZ</v>
      </c>
      <c r="F41" s="174"/>
      <c r="G41" s="174"/>
      <c r="H41" s="177"/>
      <c r="I41" s="177"/>
      <c r="J41" s="144"/>
      <c r="K41" s="153">
        <f>'пр.хода'!I34</f>
        <v>16</v>
      </c>
      <c r="L41" s="142" t="str">
        <f>VLOOKUP(K41,'пр.взв.'!B7:E38,2,FALSE)</f>
        <v>SAPOZHNIKOV VLADIMIR</v>
      </c>
      <c r="M41" s="146" t="str">
        <f>VLOOKUP(K41,'пр.взв.'!B7:F59,3,FALSE)</f>
        <v>1981 msic</v>
      </c>
      <c r="N41" s="146" t="str">
        <f>VLOOKUP(K41,'пр.взв.'!B7:G73,4,FALSE)</f>
        <v>RUS</v>
      </c>
      <c r="O41" s="174"/>
      <c r="P41" s="174"/>
      <c r="Q41" s="177"/>
      <c r="R41" s="177"/>
    </row>
    <row r="42" spans="1:18" ht="12.75" customHeight="1">
      <c r="A42" s="145"/>
      <c r="B42" s="154"/>
      <c r="C42" s="151"/>
      <c r="D42" s="147"/>
      <c r="E42" s="147"/>
      <c r="F42" s="175"/>
      <c r="G42" s="175"/>
      <c r="H42" s="178"/>
      <c r="I42" s="178"/>
      <c r="J42" s="145"/>
      <c r="K42" s="154"/>
      <c r="L42" s="151"/>
      <c r="M42" s="147"/>
      <c r="N42" s="147"/>
      <c r="O42" s="175"/>
      <c r="P42" s="175"/>
      <c r="Q42" s="178"/>
      <c r="R42" s="178"/>
    </row>
  </sheetData>
  <sheetProtection/>
  <mergeCells count="302">
    <mergeCell ref="K1:R1"/>
    <mergeCell ref="B2:I2"/>
    <mergeCell ref="K2:R2"/>
    <mergeCell ref="L4:L5"/>
    <mergeCell ref="M4:M5"/>
    <mergeCell ref="N4:N5"/>
    <mergeCell ref="B4:B5"/>
    <mergeCell ref="C4:C5"/>
    <mergeCell ref="D4:D5"/>
    <mergeCell ref="B1:I1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Q6:Q7"/>
    <mergeCell ref="R6:R7"/>
    <mergeCell ref="K6:K7"/>
    <mergeCell ref="L6:L7"/>
    <mergeCell ref="M6:M7"/>
    <mergeCell ref="N6:N7"/>
    <mergeCell ref="O6:O7"/>
    <mergeCell ref="P6:P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I24:I25"/>
    <mergeCell ref="B24:B25"/>
    <mergeCell ref="C24:C25"/>
    <mergeCell ref="D24:D25"/>
    <mergeCell ref="E24:E25"/>
    <mergeCell ref="H28:H29"/>
    <mergeCell ref="F24:F25"/>
    <mergeCell ref="G24:G25"/>
    <mergeCell ref="H24:H25"/>
    <mergeCell ref="B26:B27"/>
    <mergeCell ref="C26:C27"/>
    <mergeCell ref="D26:D27"/>
    <mergeCell ref="E26:E27"/>
    <mergeCell ref="F39:F40"/>
    <mergeCell ref="D32:D33"/>
    <mergeCell ref="F26:F27"/>
    <mergeCell ref="G26:G27"/>
    <mergeCell ref="F41:F42"/>
    <mergeCell ref="G41:G42"/>
    <mergeCell ref="H41:H42"/>
    <mergeCell ref="I41:I42"/>
    <mergeCell ref="B28:B29"/>
    <mergeCell ref="C28:C29"/>
    <mergeCell ref="D28:D29"/>
    <mergeCell ref="E28:E29"/>
    <mergeCell ref="G39:G40"/>
    <mergeCell ref="H39:H40"/>
    <mergeCell ref="I39:I40"/>
    <mergeCell ref="O24:O25"/>
    <mergeCell ref="K26:K27"/>
    <mergeCell ref="L26:L27"/>
    <mergeCell ref="O26:O27"/>
    <mergeCell ref="I28:I29"/>
    <mergeCell ref="H26:H27"/>
    <mergeCell ref="I26:I27"/>
    <mergeCell ref="P28:P29"/>
    <mergeCell ref="Q28:Q29"/>
    <mergeCell ref="R26:R27"/>
    <mergeCell ref="M26:M27"/>
    <mergeCell ref="N26:N27"/>
    <mergeCell ref="R24:R25"/>
    <mergeCell ref="M24:M25"/>
    <mergeCell ref="N24:N25"/>
    <mergeCell ref="P26:P27"/>
    <mergeCell ref="Q26:Q27"/>
    <mergeCell ref="P24:P25"/>
    <mergeCell ref="Q24:Q25"/>
    <mergeCell ref="N30:N31"/>
    <mergeCell ref="M28:M29"/>
    <mergeCell ref="N28:N29"/>
    <mergeCell ref="O28:O29"/>
    <mergeCell ref="R41:R42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R39:R40"/>
    <mergeCell ref="K39:K40"/>
    <mergeCell ref="L39:L40"/>
    <mergeCell ref="M39:M40"/>
    <mergeCell ref="N39:N40"/>
    <mergeCell ref="Q39:Q40"/>
    <mergeCell ref="I32:I33"/>
    <mergeCell ref="K41:K42"/>
    <mergeCell ref="L41:L42"/>
    <mergeCell ref="M41:M42"/>
    <mergeCell ref="Q41:Q42"/>
    <mergeCell ref="L37:L38"/>
    <mergeCell ref="Q37:Q38"/>
    <mergeCell ref="K37:K38"/>
    <mergeCell ref="N41:N42"/>
    <mergeCell ref="O39:O40"/>
    <mergeCell ref="P39:P40"/>
    <mergeCell ref="A10:A13"/>
    <mergeCell ref="A14:A17"/>
    <mergeCell ref="A18:A21"/>
    <mergeCell ref="L35:R35"/>
    <mergeCell ref="R28:R29"/>
    <mergeCell ref="P30:P31"/>
    <mergeCell ref="Q30:Q31"/>
    <mergeCell ref="R30:R31"/>
    <mergeCell ref="L30:L31"/>
    <mergeCell ref="M30:M31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I30:I31"/>
    <mergeCell ref="B34:I34"/>
    <mergeCell ref="F37:F38"/>
    <mergeCell ref="F32:F33"/>
    <mergeCell ref="F28:F29"/>
    <mergeCell ref="G28:G29"/>
    <mergeCell ref="L32:L33"/>
    <mergeCell ref="L28:L29"/>
    <mergeCell ref="L24:L25"/>
    <mergeCell ref="J26:J29"/>
    <mergeCell ref="J30:J33"/>
    <mergeCell ref="K28:K29"/>
    <mergeCell ref="K24:K25"/>
    <mergeCell ref="J37:J38"/>
    <mergeCell ref="J6:J9"/>
    <mergeCell ref="J10:J13"/>
    <mergeCell ref="J14:J17"/>
    <mergeCell ref="J18:J21"/>
    <mergeCell ref="J24:J25"/>
    <mergeCell ref="E37:E38"/>
    <mergeCell ref="E30:E31"/>
    <mergeCell ref="C30:C31"/>
    <mergeCell ref="E32:E33"/>
    <mergeCell ref="C35:I35"/>
    <mergeCell ref="D37:D38"/>
    <mergeCell ref="A37:A38"/>
    <mergeCell ref="A30:A33"/>
    <mergeCell ref="B37:B38"/>
    <mergeCell ref="C37:C38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7" t="s">
        <v>23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4.75" customHeight="1">
      <c r="A2" s="207" t="str">
        <f>HYPERLINK('[1]реквизиты'!$A$2)</f>
        <v>World Cup stage “Memorial A. Kharlampiev” (M&amp;W, M combat sambo)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27.75" customHeight="1">
      <c r="A3" s="209" t="str">
        <f>'пр.взв.'!A4</f>
        <v>Weight category  62  кg.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27.75" customHeight="1" thickBot="1">
      <c r="A4" s="211" t="s">
        <v>81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04">
        <v>62</v>
      </c>
      <c r="B6" s="216" t="e">
        <f>'пр.хода'!#REF!</f>
        <v>#REF!</v>
      </c>
      <c r="C6" s="218" t="s">
        <v>17</v>
      </c>
      <c r="D6" s="200" t="e">
        <f>VLOOKUP(B6,'пр.взв.'!C7:E38,2,FALSE)</f>
        <v>#REF!</v>
      </c>
      <c r="E6" s="202" t="e">
        <f>VLOOKUP(B6,'пр.взв.'!B7:E38,3,FALSE)</f>
        <v>#REF!</v>
      </c>
      <c r="F6" s="140" t="e">
        <f>VLOOKUP(B6,'пр.взв.'!B7:E38,4,FALSE)</f>
        <v>#REF!</v>
      </c>
      <c r="G6" s="212"/>
      <c r="H6" s="214"/>
      <c r="I6" s="212"/>
      <c r="J6" s="214"/>
      <c r="K6" s="64" t="s">
        <v>18</v>
      </c>
    </row>
    <row r="7" spans="1:11" ht="19.5" customHeight="1" thickBot="1">
      <c r="A7" s="205"/>
      <c r="B7" s="217"/>
      <c r="C7" s="219"/>
      <c r="D7" s="201"/>
      <c r="E7" s="203"/>
      <c r="F7" s="141"/>
      <c r="G7" s="213"/>
      <c r="H7" s="215"/>
      <c r="I7" s="213"/>
      <c r="J7" s="215"/>
      <c r="K7" s="65" t="s">
        <v>19</v>
      </c>
    </row>
    <row r="8" spans="1:11" ht="19.5" customHeight="1">
      <c r="A8" s="205"/>
      <c r="B8" s="216">
        <f>'пр.хода'!$E$48</f>
        <v>0</v>
      </c>
      <c r="C8" s="220" t="s">
        <v>20</v>
      </c>
      <c r="D8" s="222" t="e">
        <f>VLOOKUP(B8,'пр.взв.'!B7:E38,2,FALSE)</f>
        <v>#N/A</v>
      </c>
      <c r="E8" s="202" t="e">
        <f>VLOOKUP(B8,'пр.взв.'!B7:E38,3,FALSE)</f>
        <v>#N/A</v>
      </c>
      <c r="F8" s="202" t="e">
        <f>VLOOKUP(B8,'пр.взв.'!B7:F38,4,FALSE)</f>
        <v>#N/A</v>
      </c>
      <c r="G8" s="224"/>
      <c r="H8" s="214"/>
      <c r="I8" s="212"/>
      <c r="J8" s="214"/>
      <c r="K8" s="65" t="s">
        <v>21</v>
      </c>
    </row>
    <row r="9" spans="1:11" ht="19.5" customHeight="1" thickBot="1">
      <c r="A9" s="206"/>
      <c r="B9" s="217"/>
      <c r="C9" s="221"/>
      <c r="D9" s="223"/>
      <c r="E9" s="203"/>
      <c r="F9" s="203"/>
      <c r="G9" s="213"/>
      <c r="H9" s="215"/>
      <c r="I9" s="213"/>
      <c r="J9" s="215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5.75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16.5" thickBot="1">
      <c r="A12" s="226" t="s">
        <v>22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</row>
    <row r="13" spans="1:11" ht="26.25" thickBot="1">
      <c r="A13" s="70" t="s">
        <v>9</v>
      </c>
      <c r="B13" s="60" t="s">
        <v>2</v>
      </c>
      <c r="C13" s="61" t="s">
        <v>10</v>
      </c>
      <c r="D13" s="60" t="s">
        <v>3</v>
      </c>
      <c r="E13" s="62" t="s">
        <v>4</v>
      </c>
      <c r="F13" s="58" t="s">
        <v>11</v>
      </c>
      <c r="G13" s="63" t="s">
        <v>35</v>
      </c>
      <c r="H13" s="63" t="s">
        <v>14</v>
      </c>
      <c r="I13" s="63" t="s">
        <v>15</v>
      </c>
      <c r="J13" s="61" t="s">
        <v>36</v>
      </c>
      <c r="K13" s="63" t="s">
        <v>16</v>
      </c>
    </row>
    <row r="14" spans="1:11" ht="19.5" customHeight="1">
      <c r="A14" s="204">
        <v>62</v>
      </c>
      <c r="B14" s="216">
        <f>'пр.хода'!$K$12</f>
        <v>7</v>
      </c>
      <c r="C14" s="218" t="s">
        <v>17</v>
      </c>
      <c r="D14" s="200" t="str">
        <f>VLOOKUP(B14,'пр.взв.'!B7:E38,2,FALSE)</f>
        <v>TE Artur</v>
      </c>
      <c r="E14" s="202" t="str">
        <f>VLOOKUP(B14,'пр.взв.'!B7:E38,3,FALSE)</f>
        <v>1993 ms</v>
      </c>
      <c r="F14" s="140" t="str">
        <f>VLOOKUP(B14,'пр.взв.'!B7:E38,4,FALSE)</f>
        <v>KGZ</v>
      </c>
      <c r="G14" s="212"/>
      <c r="H14" s="214"/>
      <c r="I14" s="212"/>
      <c r="J14" s="214"/>
      <c r="K14" s="64" t="s">
        <v>18</v>
      </c>
    </row>
    <row r="15" spans="1:11" ht="19.5" customHeight="1" thickBot="1">
      <c r="A15" s="205"/>
      <c r="B15" s="217"/>
      <c r="C15" s="219"/>
      <c r="D15" s="201"/>
      <c r="E15" s="203"/>
      <c r="F15" s="141"/>
      <c r="G15" s="213"/>
      <c r="H15" s="215"/>
      <c r="I15" s="213"/>
      <c r="J15" s="215"/>
      <c r="K15" s="65" t="s">
        <v>19</v>
      </c>
    </row>
    <row r="16" spans="1:11" ht="19.5" customHeight="1">
      <c r="A16" s="205"/>
      <c r="B16" s="216">
        <f>'пр.хода'!$K$30</f>
        <v>10</v>
      </c>
      <c r="C16" s="220" t="s">
        <v>20</v>
      </c>
      <c r="D16" s="200" t="str">
        <f>'пр.взв.'!C25</f>
        <v>MUDRANOV ASLAN</v>
      </c>
      <c r="E16" s="200" t="str">
        <f>'пр.взв.'!D25</f>
        <v>1987 ms</v>
      </c>
      <c r="F16" s="200" t="str">
        <f>'пр.взв.'!E25</f>
        <v>RUS</v>
      </c>
      <c r="G16" s="224"/>
      <c r="H16" s="214"/>
      <c r="I16" s="212"/>
      <c r="J16" s="214"/>
      <c r="K16" s="65" t="s">
        <v>21</v>
      </c>
    </row>
    <row r="17" spans="1:11" ht="19.5" customHeight="1" thickBot="1">
      <c r="A17" s="206"/>
      <c r="B17" s="217"/>
      <c r="C17" s="221"/>
      <c r="D17" s="201"/>
      <c r="E17" s="201"/>
      <c r="F17" s="201"/>
      <c r="G17" s="213"/>
      <c r="H17" s="215"/>
      <c r="I17" s="213"/>
      <c r="J17" s="215"/>
      <c r="K17" s="66"/>
    </row>
    <row r="18" ht="24" customHeight="1"/>
    <row r="19" spans="1:11" ht="15">
      <c r="A19" s="42" t="str">
        <f>'[1]реквизиты'!$A$8</f>
        <v>Chief referee</v>
      </c>
      <c r="B19" s="43"/>
      <c r="C19" s="43"/>
      <c r="D19" s="43"/>
      <c r="E19" s="3"/>
      <c r="F19" s="97"/>
      <c r="H19" s="225" t="str">
        <f>'[1]реквизиты'!$G$8</f>
        <v>Y. Shoya</v>
      </c>
      <c r="I19" s="225"/>
      <c r="J19" s="225"/>
      <c r="K19" t="str">
        <f>'[1]реквизиты'!$G$9</f>
        <v>/RUS/</v>
      </c>
    </row>
    <row r="20" spans="1:8" ht="15">
      <c r="A20" s="43"/>
      <c r="B20" s="43"/>
      <c r="C20" s="43"/>
      <c r="D20" s="43"/>
      <c r="E20" s="3"/>
      <c r="F20" s="10"/>
      <c r="G20" s="3"/>
      <c r="H20" s="98"/>
    </row>
    <row r="21" spans="1:11" ht="27.75" customHeight="1">
      <c r="A21" s="42" t="str">
        <f>'[1]реквизиты'!$A$10</f>
        <v>Chief  secretary</v>
      </c>
      <c r="C21" s="3"/>
      <c r="D21" s="3"/>
      <c r="E21" s="3"/>
      <c r="F21" s="3"/>
      <c r="H21" s="225" t="str">
        <f>'[1]реквизиты'!$G$10</f>
        <v>R. Zakirov</v>
      </c>
      <c r="I21" s="225"/>
      <c r="J21" s="225"/>
      <c r="K21" t="str">
        <f>'[1]реквизиты'!$G$11</f>
        <v>/RUS/</v>
      </c>
    </row>
  </sheetData>
  <sheetProtection/>
  <mergeCells count="45">
    <mergeCell ref="B16:B17"/>
    <mergeCell ref="C16:C17"/>
    <mergeCell ref="D16:D17"/>
    <mergeCell ref="E16:E17"/>
    <mergeCell ref="H19:J19"/>
    <mergeCell ref="J8:J9"/>
    <mergeCell ref="I8:I9"/>
    <mergeCell ref="C14:C15"/>
    <mergeCell ref="F16:F17"/>
    <mergeCell ref="G16:G17"/>
    <mergeCell ref="E14:E15"/>
    <mergeCell ref="F14:F15"/>
    <mergeCell ref="G14:G15"/>
    <mergeCell ref="H21:J21"/>
    <mergeCell ref="J14:J15"/>
    <mergeCell ref="H16:H17"/>
    <mergeCell ref="F6:F7"/>
    <mergeCell ref="H14:H15"/>
    <mergeCell ref="I14:I15"/>
    <mergeCell ref="I16:I17"/>
    <mergeCell ref="J16:J17"/>
    <mergeCell ref="A12:K12"/>
    <mergeCell ref="A14:A17"/>
    <mergeCell ref="I6:I7"/>
    <mergeCell ref="J6:J7"/>
    <mergeCell ref="E8:E9"/>
    <mergeCell ref="F8:F9"/>
    <mergeCell ref="G8:G9"/>
    <mergeCell ref="H8:H9"/>
    <mergeCell ref="C6:C7"/>
    <mergeCell ref="B8:B9"/>
    <mergeCell ref="D14:D15"/>
    <mergeCell ref="C8:C9"/>
    <mergeCell ref="D8:D9"/>
    <mergeCell ref="B14:B15"/>
    <mergeCell ref="D6:D7"/>
    <mergeCell ref="E6:E7"/>
    <mergeCell ref="A6:A9"/>
    <mergeCell ref="A1:K1"/>
    <mergeCell ref="A2:K2"/>
    <mergeCell ref="A3:K3"/>
    <mergeCell ref="A4:K4"/>
    <mergeCell ref="G6:G7"/>
    <mergeCell ref="H6:H7"/>
    <mergeCell ref="B6:B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39" t="s">
        <v>8</v>
      </c>
      <c r="B1" s="239"/>
      <c r="C1" s="239"/>
      <c r="D1" s="239"/>
      <c r="E1" s="239"/>
      <c r="F1" s="239"/>
    </row>
    <row r="2" spans="1:6" ht="35.25" customHeight="1">
      <c r="A2" s="238" t="str">
        <f>HYPERLINK('[1]реквизиты'!$A$2)</f>
        <v>World Cup stage “Memorial A. Kharlampiev” (M&amp;W, M combat sambo)</v>
      </c>
      <c r="B2" s="238"/>
      <c r="C2" s="238"/>
      <c r="D2" s="238"/>
      <c r="E2" s="238"/>
      <c r="F2" s="238"/>
    </row>
    <row r="3" spans="1:6" ht="23.25" customHeight="1">
      <c r="A3" s="240" t="str">
        <f>HYPERLINK('[1]реквизиты'!$A$3)</f>
        <v>Mart  24 -27.2012            Moscow (Russia)     </v>
      </c>
      <c r="B3" s="240"/>
      <c r="C3" s="240"/>
      <c r="D3" s="240"/>
      <c r="E3" s="240"/>
      <c r="F3" s="240"/>
    </row>
    <row r="4" spans="1:6" ht="27.75" customHeight="1" thickBot="1">
      <c r="A4" s="237" t="s">
        <v>79</v>
      </c>
      <c r="B4" s="237"/>
      <c r="C4" s="237"/>
      <c r="D4" s="237"/>
      <c r="E4" s="237"/>
      <c r="F4" s="237"/>
    </row>
    <row r="5" spans="1:6" ht="12.75" customHeight="1">
      <c r="A5" s="247" t="s">
        <v>7</v>
      </c>
      <c r="B5" s="251" t="s">
        <v>2</v>
      </c>
      <c r="C5" s="247" t="s">
        <v>3</v>
      </c>
      <c r="D5" s="247" t="s">
        <v>31</v>
      </c>
      <c r="E5" s="247" t="s">
        <v>5</v>
      </c>
      <c r="F5" s="247" t="s">
        <v>6</v>
      </c>
    </row>
    <row r="6" spans="1:6" ht="12.75" customHeight="1" thickBot="1">
      <c r="A6" s="248" t="s">
        <v>7</v>
      </c>
      <c r="B6" s="252"/>
      <c r="C6" s="248" t="s">
        <v>3</v>
      </c>
      <c r="D6" s="248" t="s">
        <v>4</v>
      </c>
      <c r="E6" s="248" t="s">
        <v>5</v>
      </c>
      <c r="F6" s="248" t="s">
        <v>6</v>
      </c>
    </row>
    <row r="7" spans="1:6" ht="12.75" customHeight="1">
      <c r="A7" s="249"/>
      <c r="B7" s="227">
        <v>1</v>
      </c>
      <c r="C7" s="228" t="s">
        <v>45</v>
      </c>
      <c r="D7" s="229" t="s">
        <v>46</v>
      </c>
      <c r="E7" s="229" t="s">
        <v>47</v>
      </c>
      <c r="F7" s="253"/>
    </row>
    <row r="8" spans="1:6" ht="12.75" customHeight="1">
      <c r="A8" s="250"/>
      <c r="B8" s="227"/>
      <c r="C8" s="228"/>
      <c r="D8" s="229"/>
      <c r="E8" s="229"/>
      <c r="F8" s="246"/>
    </row>
    <row r="9" spans="1:6" ht="12.75" customHeight="1">
      <c r="A9" s="243"/>
      <c r="B9" s="227">
        <v>2</v>
      </c>
      <c r="C9" s="228" t="s">
        <v>48</v>
      </c>
      <c r="D9" s="229" t="s">
        <v>49</v>
      </c>
      <c r="E9" s="229" t="s">
        <v>50</v>
      </c>
      <c r="F9" s="241"/>
    </row>
    <row r="10" spans="1:6" ht="12.75" customHeight="1">
      <c r="A10" s="243"/>
      <c r="B10" s="227"/>
      <c r="C10" s="228"/>
      <c r="D10" s="229"/>
      <c r="E10" s="229"/>
      <c r="F10" s="241"/>
    </row>
    <row r="11" spans="1:6" ht="15" customHeight="1">
      <c r="A11" s="243"/>
      <c r="B11" s="227">
        <v>3</v>
      </c>
      <c r="C11" s="228" t="s">
        <v>51</v>
      </c>
      <c r="D11" s="229" t="s">
        <v>52</v>
      </c>
      <c r="E11" s="229" t="s">
        <v>53</v>
      </c>
      <c r="F11" s="241"/>
    </row>
    <row r="12" spans="1:6" ht="12.75" customHeight="1">
      <c r="A12" s="243"/>
      <c r="B12" s="227"/>
      <c r="C12" s="228"/>
      <c r="D12" s="229"/>
      <c r="E12" s="229"/>
      <c r="F12" s="241"/>
    </row>
    <row r="13" spans="1:6" ht="15" customHeight="1">
      <c r="A13" s="243"/>
      <c r="B13" s="227">
        <v>4</v>
      </c>
      <c r="C13" s="231" t="s">
        <v>54</v>
      </c>
      <c r="D13" s="229">
        <v>1993</v>
      </c>
      <c r="E13" s="229" t="s">
        <v>53</v>
      </c>
      <c r="F13" s="241"/>
    </row>
    <row r="14" spans="1:6" ht="15" customHeight="1">
      <c r="A14" s="243"/>
      <c r="B14" s="227"/>
      <c r="C14" s="231"/>
      <c r="D14" s="229"/>
      <c r="E14" s="229"/>
      <c r="F14" s="241"/>
    </row>
    <row r="15" spans="1:6" ht="15.75" customHeight="1">
      <c r="A15" s="243"/>
      <c r="B15" s="227">
        <v>5</v>
      </c>
      <c r="C15" s="228" t="s">
        <v>55</v>
      </c>
      <c r="D15" s="229">
        <v>1993</v>
      </c>
      <c r="E15" s="229" t="s">
        <v>56</v>
      </c>
      <c r="F15" s="241"/>
    </row>
    <row r="16" spans="1:6" ht="12.75" customHeight="1">
      <c r="A16" s="243"/>
      <c r="B16" s="227"/>
      <c r="C16" s="228"/>
      <c r="D16" s="229"/>
      <c r="E16" s="229"/>
      <c r="F16" s="241"/>
    </row>
    <row r="17" spans="1:6" ht="15" customHeight="1">
      <c r="A17" s="243"/>
      <c r="B17" s="227">
        <v>6</v>
      </c>
      <c r="C17" s="228" t="s">
        <v>57</v>
      </c>
      <c r="D17" s="229">
        <v>1985</v>
      </c>
      <c r="E17" s="229" t="s">
        <v>58</v>
      </c>
      <c r="F17" s="241"/>
    </row>
    <row r="18" spans="1:6" ht="12.75" customHeight="1">
      <c r="A18" s="243"/>
      <c r="B18" s="227"/>
      <c r="C18" s="228"/>
      <c r="D18" s="229"/>
      <c r="E18" s="229"/>
      <c r="F18" s="241"/>
    </row>
    <row r="19" spans="1:6" ht="15" customHeight="1">
      <c r="A19" s="243"/>
      <c r="B19" s="227">
        <v>7</v>
      </c>
      <c r="C19" s="228" t="s">
        <v>59</v>
      </c>
      <c r="D19" s="229" t="s">
        <v>60</v>
      </c>
      <c r="E19" s="229" t="s">
        <v>50</v>
      </c>
      <c r="F19" s="241"/>
    </row>
    <row r="20" spans="1:6" ht="12.75" customHeight="1">
      <c r="A20" s="243"/>
      <c r="B20" s="227"/>
      <c r="C20" s="228"/>
      <c r="D20" s="229"/>
      <c r="E20" s="229"/>
      <c r="F20" s="241"/>
    </row>
    <row r="21" spans="1:6" ht="15" customHeight="1">
      <c r="A21" s="243"/>
      <c r="B21" s="227">
        <v>8</v>
      </c>
      <c r="C21" s="230" t="s">
        <v>61</v>
      </c>
      <c r="D21" s="229" t="s">
        <v>52</v>
      </c>
      <c r="E21" s="229" t="s">
        <v>47</v>
      </c>
      <c r="F21" s="241"/>
    </row>
    <row r="22" spans="1:6" ht="12.75" customHeight="1">
      <c r="A22" s="243"/>
      <c r="B22" s="227"/>
      <c r="C22" s="231"/>
      <c r="D22" s="229"/>
      <c r="E22" s="229"/>
      <c r="F22" s="241"/>
    </row>
    <row r="23" spans="1:6" ht="15" customHeight="1">
      <c r="A23" s="250"/>
      <c r="B23" s="236" t="s">
        <v>62</v>
      </c>
      <c r="C23" s="228" t="s">
        <v>63</v>
      </c>
      <c r="D23" s="229" t="s">
        <v>52</v>
      </c>
      <c r="E23" s="229" t="s">
        <v>64</v>
      </c>
      <c r="F23" s="245"/>
    </row>
    <row r="24" spans="1:6" ht="12.75" customHeight="1">
      <c r="A24" s="250"/>
      <c r="B24" s="236"/>
      <c r="C24" s="228"/>
      <c r="D24" s="229"/>
      <c r="E24" s="229"/>
      <c r="F24" s="246"/>
    </row>
    <row r="25" spans="1:6" ht="15" customHeight="1">
      <c r="A25" s="243"/>
      <c r="B25" s="234" t="s">
        <v>65</v>
      </c>
      <c r="C25" s="235" t="s">
        <v>66</v>
      </c>
      <c r="D25" s="229" t="s">
        <v>67</v>
      </c>
      <c r="E25" s="229" t="s">
        <v>64</v>
      </c>
      <c r="F25" s="241"/>
    </row>
    <row r="26" spans="1:6" ht="12.75" customHeight="1">
      <c r="A26" s="243"/>
      <c r="B26" s="234"/>
      <c r="C26" s="233"/>
      <c r="D26" s="229"/>
      <c r="E26" s="229"/>
      <c r="F26" s="241"/>
    </row>
    <row r="27" spans="1:6" ht="15" customHeight="1">
      <c r="A27" s="243"/>
      <c r="B27" s="227">
        <v>11</v>
      </c>
      <c r="C27" s="228" t="s">
        <v>68</v>
      </c>
      <c r="D27" s="229" t="s">
        <v>69</v>
      </c>
      <c r="E27" s="229" t="s">
        <v>64</v>
      </c>
      <c r="F27" s="241"/>
    </row>
    <row r="28" spans="1:6" ht="12.75" customHeight="1">
      <c r="A28" s="243"/>
      <c r="B28" s="227"/>
      <c r="C28" s="228"/>
      <c r="D28" s="229"/>
      <c r="E28" s="229"/>
      <c r="F28" s="241"/>
    </row>
    <row r="29" spans="1:6" ht="15" customHeight="1">
      <c r="A29" s="243"/>
      <c r="B29" s="227">
        <v>12</v>
      </c>
      <c r="C29" s="228" t="s">
        <v>70</v>
      </c>
      <c r="D29" s="229" t="s">
        <v>60</v>
      </c>
      <c r="E29" s="229" t="s">
        <v>50</v>
      </c>
      <c r="F29" s="241"/>
    </row>
    <row r="30" spans="1:6" ht="12.75" customHeight="1">
      <c r="A30" s="243"/>
      <c r="B30" s="227"/>
      <c r="C30" s="228"/>
      <c r="D30" s="229"/>
      <c r="E30" s="229"/>
      <c r="F30" s="241"/>
    </row>
    <row r="31" spans="1:6" ht="15" customHeight="1">
      <c r="A31" s="243"/>
      <c r="B31" s="232">
        <v>13</v>
      </c>
      <c r="C31" s="233" t="s">
        <v>71</v>
      </c>
      <c r="D31" s="229" t="s">
        <v>72</v>
      </c>
      <c r="E31" s="229" t="s">
        <v>64</v>
      </c>
      <c r="F31" s="241"/>
    </row>
    <row r="32" spans="1:6" ht="15.75" customHeight="1">
      <c r="A32" s="243"/>
      <c r="B32" s="232"/>
      <c r="C32" s="233"/>
      <c r="D32" s="229"/>
      <c r="E32" s="229"/>
      <c r="F32" s="241"/>
    </row>
    <row r="33" spans="1:6" ht="15" customHeight="1">
      <c r="A33" s="243"/>
      <c r="B33" s="227">
        <v>14</v>
      </c>
      <c r="C33" s="228" t="s">
        <v>73</v>
      </c>
      <c r="D33" s="229" t="s">
        <v>74</v>
      </c>
      <c r="E33" s="229" t="s">
        <v>64</v>
      </c>
      <c r="F33" s="241"/>
    </row>
    <row r="34" spans="1:6" ht="12.75" customHeight="1">
      <c r="A34" s="243"/>
      <c r="B34" s="227"/>
      <c r="C34" s="228"/>
      <c r="D34" s="229"/>
      <c r="E34" s="229"/>
      <c r="F34" s="241"/>
    </row>
    <row r="35" spans="1:6" ht="15" customHeight="1">
      <c r="A35" s="243"/>
      <c r="B35" s="227">
        <v>15</v>
      </c>
      <c r="C35" s="230" t="s">
        <v>75</v>
      </c>
      <c r="D35" s="229" t="s">
        <v>76</v>
      </c>
      <c r="E35" s="229" t="s">
        <v>47</v>
      </c>
      <c r="F35" s="241"/>
    </row>
    <row r="36" spans="1:6" ht="12.75" customHeight="1">
      <c r="A36" s="243"/>
      <c r="B36" s="227"/>
      <c r="C36" s="231"/>
      <c r="D36" s="229"/>
      <c r="E36" s="229"/>
      <c r="F36" s="241"/>
    </row>
    <row r="37" spans="1:6" ht="15" customHeight="1">
      <c r="A37" s="243"/>
      <c r="B37" s="227">
        <v>16</v>
      </c>
      <c r="C37" s="228" t="s">
        <v>77</v>
      </c>
      <c r="D37" s="229" t="s">
        <v>78</v>
      </c>
      <c r="E37" s="229" t="s">
        <v>64</v>
      </c>
      <c r="F37" s="241"/>
    </row>
    <row r="38" spans="1:6" ht="12.75" customHeight="1" thickBot="1">
      <c r="A38" s="244"/>
      <c r="B38" s="227"/>
      <c r="C38" s="228"/>
      <c r="D38" s="229"/>
      <c r="E38" s="229"/>
      <c r="F38" s="242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D9:D10"/>
    <mergeCell ref="E9:E10"/>
    <mergeCell ref="B7:B8"/>
    <mergeCell ref="C7:C8"/>
    <mergeCell ref="B9:B10"/>
    <mergeCell ref="C9:C10"/>
    <mergeCell ref="F11:F12"/>
    <mergeCell ref="F15:F16"/>
    <mergeCell ref="F17:F18"/>
    <mergeCell ref="A19:A20"/>
    <mergeCell ref="B11:B12"/>
    <mergeCell ref="C11:C12"/>
    <mergeCell ref="A11:A12"/>
    <mergeCell ref="A13:A14"/>
    <mergeCell ref="A15:A16"/>
    <mergeCell ref="A17:A18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A25:A26"/>
    <mergeCell ref="A9:A10"/>
    <mergeCell ref="F9:F10"/>
    <mergeCell ref="F13:F14"/>
    <mergeCell ref="F21:F22"/>
    <mergeCell ref="F23:F24"/>
    <mergeCell ref="F25:F26"/>
    <mergeCell ref="A23:A24"/>
    <mergeCell ref="A21:A22"/>
    <mergeCell ref="F19:F20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F37:F38"/>
    <mergeCell ref="F33:F34"/>
    <mergeCell ref="F35:F36"/>
    <mergeCell ref="A35:A36"/>
    <mergeCell ref="D35:D36"/>
    <mergeCell ref="A33:A34"/>
    <mergeCell ref="A37:A38"/>
    <mergeCell ref="D37:D38"/>
    <mergeCell ref="B33:B34"/>
    <mergeCell ref="A4:F4"/>
    <mergeCell ref="A2:F2"/>
    <mergeCell ref="A1:F1"/>
    <mergeCell ref="A3:F3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72" t="str">
        <f>'пр.хода'!K1</f>
        <v>World Cup stage “Memorial A. Kharlampiev” (M&amp;W, M combat sambo)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39"/>
      <c r="M1" s="39"/>
      <c r="N1" s="39"/>
      <c r="O1" s="39"/>
      <c r="P1" s="39"/>
    </row>
    <row r="2" spans="1:19" ht="12.75" customHeight="1">
      <c r="A2" s="273" t="str">
        <f>'пр.хода'!K2</f>
        <v>Mart  24 -27.2012            Moscow (Russia)     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40"/>
      <c r="M2" s="40"/>
      <c r="N2" s="40"/>
      <c r="O2" s="40"/>
      <c r="P2" s="40"/>
      <c r="S2" s="8"/>
    </row>
    <row r="3" spans="1:12" ht="15.75">
      <c r="A3" s="274" t="str">
        <f>HYPERLINK('пр.взв.'!A4)</f>
        <v>Weight category  62  кg.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41"/>
    </row>
    <row r="4" spans="1:3" ht="16.5" thickBot="1">
      <c r="A4" s="271" t="s">
        <v>0</v>
      </c>
      <c r="B4" s="271"/>
      <c r="C4" s="4"/>
    </row>
    <row r="5" spans="1:13" ht="12.75" customHeight="1" thickBot="1">
      <c r="A5" s="270">
        <v>1</v>
      </c>
      <c r="B5" s="265" t="str">
        <f>VLOOKUP(A5,'пр.взв.'!B6:F37,2,FALSE)</f>
        <v>TUTKHALIAN Vae</v>
      </c>
      <c r="C5" s="267" t="str">
        <f>VLOOKUP(A5,'пр.взв.'!B6:F37,3,FALSE)</f>
        <v>1991 ms</v>
      </c>
      <c r="D5" s="267" t="str">
        <f>VLOOKUP(A5,'пр.взв.'!B6:F37,4,FALSE)</f>
        <v>BLR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68"/>
      <c r="B6" s="266"/>
      <c r="C6" s="260"/>
      <c r="D6" s="260"/>
      <c r="E6" s="254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68">
        <v>9</v>
      </c>
      <c r="B7" s="258" t="str">
        <f>'пр.взв.'!C23</f>
        <v>SIDORENKO ALEKSANDR</v>
      </c>
      <c r="C7" s="258" t="str">
        <f>'пр.взв.'!D23</f>
        <v>1988 ms</v>
      </c>
      <c r="D7" s="258" t="str">
        <f>'пр.взв.'!E23</f>
        <v>RUS</v>
      </c>
      <c r="E7" s="255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69"/>
      <c r="B8" s="259"/>
      <c r="C8" s="259"/>
      <c r="D8" s="259"/>
      <c r="E8" s="15"/>
      <c r="F8" s="18"/>
      <c r="G8" s="254"/>
      <c r="H8" s="12"/>
      <c r="I8" s="12"/>
      <c r="J8" s="38"/>
      <c r="K8" s="38"/>
      <c r="L8" s="38"/>
      <c r="M8" s="13"/>
    </row>
    <row r="9" spans="1:13" ht="12.75" customHeight="1" thickBot="1">
      <c r="A9" s="270">
        <v>5</v>
      </c>
      <c r="B9" s="265" t="str">
        <f>VLOOKUP(A9,'пр.взв.'!B6:F37,2,FALSE)</f>
        <v>CULESHOV Andrey</v>
      </c>
      <c r="C9" s="262">
        <f>VLOOKUP(A9,'пр.взв.'!B6:F37,3,FALSE)</f>
        <v>1993</v>
      </c>
      <c r="D9" s="262" t="str">
        <f>VLOOKUP(A9,'пр.взв.'!B6:F37,4,FALSE)</f>
        <v>LAT</v>
      </c>
      <c r="E9" s="11"/>
      <c r="F9" s="18"/>
      <c r="G9" s="255"/>
      <c r="H9" s="23"/>
      <c r="I9" s="12"/>
      <c r="J9" s="38"/>
      <c r="K9" s="38"/>
      <c r="L9" s="38"/>
      <c r="M9" s="13"/>
    </row>
    <row r="10" spans="1:13" ht="12.75" customHeight="1">
      <c r="A10" s="268"/>
      <c r="B10" s="266"/>
      <c r="C10" s="263"/>
      <c r="D10" s="263"/>
      <c r="E10" s="254"/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68">
        <v>13</v>
      </c>
      <c r="B11" s="258" t="str">
        <f>VLOOKUP(A11,'пр.взв.'!B6:F37,2,FALSE)</f>
        <v>BONDAREV ALEKSANDR</v>
      </c>
      <c r="C11" s="260" t="str">
        <f>VLOOKUP(A11,'пр.взв.'!B6:F37,3,FALSE)</f>
        <v>1990 ms</v>
      </c>
      <c r="D11" s="260" t="str">
        <f>VLOOKUP(A11,'пр.взв.'!B6:F37,4,FALSE)</f>
        <v>RUS</v>
      </c>
      <c r="E11" s="255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69"/>
      <c r="B12" s="259"/>
      <c r="C12" s="261"/>
      <c r="D12" s="261"/>
      <c r="E12" s="15"/>
      <c r="F12" s="256"/>
      <c r="G12" s="256"/>
      <c r="H12" s="22"/>
      <c r="I12" s="254"/>
      <c r="J12" s="12"/>
      <c r="K12" s="12"/>
      <c r="L12" s="12"/>
    </row>
    <row r="13" spans="1:12" ht="12.75" customHeight="1" thickBot="1">
      <c r="A13" s="270">
        <v>3</v>
      </c>
      <c r="B13" s="265" t="str">
        <f>VLOOKUP(A13,'пр.взв.'!B6:F37,2,FALSE)</f>
        <v>GARAYEV  Javidan</v>
      </c>
      <c r="C13" s="262" t="str">
        <f>VLOOKUP(A13,'пр.взв.'!B6:F37,3,FALSE)</f>
        <v>1988 ms</v>
      </c>
      <c r="D13" s="262" t="str">
        <f>VLOOKUP(A13,'пр.взв.'!B6:F37,4,FALSE)</f>
        <v>AZE</v>
      </c>
      <c r="E13" s="11"/>
      <c r="F13" s="14"/>
      <c r="G13" s="14"/>
      <c r="H13" s="22"/>
      <c r="I13" s="255"/>
      <c r="J13" s="37"/>
      <c r="K13" s="23"/>
      <c r="L13" s="12"/>
    </row>
    <row r="14" spans="1:13" ht="12.75" customHeight="1">
      <c r="A14" s="268"/>
      <c r="B14" s="266"/>
      <c r="C14" s="263"/>
      <c r="D14" s="263"/>
      <c r="E14" s="254"/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68">
        <v>11</v>
      </c>
      <c r="B15" s="258" t="str">
        <f>VLOOKUP(A15,'пр.взв.'!B6:F37,2,FALSE)</f>
        <v>YALYSHEV Sergey</v>
      </c>
      <c r="C15" s="260" t="str">
        <f>VLOOKUP(A15,'пр.взв.'!B6:F37,3,FALSE)</f>
        <v>1982 ms</v>
      </c>
      <c r="D15" s="260" t="str">
        <f>VLOOKUP(A15,'пр.взв.'!B6:F37,4,FALSE)</f>
        <v>RUS</v>
      </c>
      <c r="E15" s="255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69"/>
      <c r="B16" s="259"/>
      <c r="C16" s="261"/>
      <c r="D16" s="261"/>
      <c r="E16" s="15"/>
      <c r="F16" s="18"/>
      <c r="G16" s="254"/>
      <c r="H16" s="24"/>
      <c r="I16" s="12"/>
      <c r="J16" s="12"/>
      <c r="K16" s="22"/>
      <c r="L16" s="12"/>
      <c r="M16" s="13"/>
    </row>
    <row r="17" spans="1:13" ht="12.75" customHeight="1" thickBot="1">
      <c r="A17" s="270">
        <v>7</v>
      </c>
      <c r="B17" s="265" t="str">
        <f>VLOOKUP(A17,'пр.взв.'!B6:F37,2,FALSE)</f>
        <v>TE Artur</v>
      </c>
      <c r="C17" s="262" t="str">
        <f>VLOOKUP(A17,'пр.взв.'!B6:F37,3,FALSE)</f>
        <v>1993 ms</v>
      </c>
      <c r="D17" s="262" t="str">
        <f>VLOOKUP(A17,'пр.взв.'!B6:F37,4,FALSE)</f>
        <v>KGZ</v>
      </c>
      <c r="E17" s="11"/>
      <c r="F17" s="19"/>
      <c r="G17" s="255"/>
      <c r="H17" s="9"/>
      <c r="I17" s="9"/>
      <c r="J17" s="9"/>
      <c r="K17" s="36"/>
      <c r="L17" s="9"/>
      <c r="M17" s="13"/>
    </row>
    <row r="18" spans="1:13" ht="12.75" customHeight="1">
      <c r="A18" s="268"/>
      <c r="B18" s="266"/>
      <c r="C18" s="263"/>
      <c r="D18" s="263"/>
      <c r="E18" s="254"/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68">
        <v>15</v>
      </c>
      <c r="B19" s="258" t="str">
        <f>VLOOKUP(A19,'пр.взв.'!B6:F37,2,FALSE)</f>
        <v>NAMAZOV RUSLAN</v>
      </c>
      <c r="C19" s="260" t="str">
        <f>VLOOKUP(A19,'пр.взв.'!B6:F37,3,FALSE)</f>
        <v>1989 ms</v>
      </c>
      <c r="D19" s="260" t="str">
        <f>VLOOKUP(A19,'пр.взв.'!B6:F37,4,FALSE)</f>
        <v>BLR</v>
      </c>
      <c r="E19" s="255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69"/>
      <c r="B20" s="259"/>
      <c r="C20" s="261"/>
      <c r="D20" s="261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91"/>
      <c r="E21" s="3"/>
      <c r="F21" s="3"/>
      <c r="G21" s="3"/>
      <c r="J21" s="3"/>
      <c r="K21" s="254"/>
      <c r="M21" s="10"/>
    </row>
    <row r="22" spans="1:11" ht="16.5" thickBot="1">
      <c r="A22" s="270">
        <v>2</v>
      </c>
      <c r="B22" s="265" t="str">
        <f>VLOOKUP(A22,'пр.взв.'!B5:F36,2,FALSE)</f>
        <v>ERALIEV  Nyrlan</v>
      </c>
      <c r="C22" s="267" t="str">
        <f>VLOOKUP(A22,'пр.взв.'!B5:F36,3,FALSE)</f>
        <v>1985 msic</v>
      </c>
      <c r="D22" s="267" t="str">
        <f>VLOOKUP(A22,'пр.взв.'!B5:F36,4,FALSE)</f>
        <v>KGZ</v>
      </c>
      <c r="E22" s="11"/>
      <c r="F22" s="12"/>
      <c r="G22" s="12"/>
      <c r="H22" s="12"/>
      <c r="I22" s="12"/>
      <c r="J22" s="3"/>
      <c r="K22" s="255"/>
    </row>
    <row r="23" spans="1:11" ht="12.75">
      <c r="A23" s="268"/>
      <c r="B23" s="266"/>
      <c r="C23" s="260"/>
      <c r="D23" s="260"/>
      <c r="E23" s="254"/>
      <c r="F23" s="14"/>
      <c r="G23" s="14"/>
      <c r="H23" s="12"/>
      <c r="I23" s="12"/>
      <c r="J23" s="3"/>
      <c r="K23" s="28"/>
    </row>
    <row r="24" spans="1:11" ht="13.5" thickBot="1">
      <c r="A24" s="268">
        <v>10</v>
      </c>
      <c r="B24" s="258" t="str">
        <f>'пр.взв.'!C25</f>
        <v>MUDRANOV ASLAN</v>
      </c>
      <c r="C24" s="258" t="str">
        <f>'пр.взв.'!D25</f>
        <v>1987 ms</v>
      </c>
      <c r="D24" s="258" t="str">
        <f>'пр.взв.'!E25</f>
        <v>RUS</v>
      </c>
      <c r="E24" s="255"/>
      <c r="F24" s="17"/>
      <c r="G24" s="14"/>
      <c r="H24" s="12"/>
      <c r="I24" s="12"/>
      <c r="J24" s="3"/>
      <c r="K24" s="28"/>
    </row>
    <row r="25" spans="1:11" ht="16.5" thickBot="1">
      <c r="A25" s="269"/>
      <c r="B25" s="259"/>
      <c r="C25" s="259"/>
      <c r="D25" s="259"/>
      <c r="E25" s="15"/>
      <c r="F25" s="18"/>
      <c r="G25" s="254"/>
      <c r="H25" s="12"/>
      <c r="I25" s="12"/>
      <c r="J25" s="3"/>
      <c r="K25" s="28"/>
    </row>
    <row r="26" spans="1:11" ht="16.5" thickBot="1">
      <c r="A26" s="270">
        <v>6</v>
      </c>
      <c r="B26" s="265" t="str">
        <f>VLOOKUP(A26,'пр.взв.'!B5:F36,2,FALSE)</f>
        <v>COLODII  Serghei</v>
      </c>
      <c r="C26" s="262">
        <f>VLOOKUP(A26,'пр.взв.'!B5:F36,3,FALSE)</f>
        <v>1985</v>
      </c>
      <c r="D26" s="262" t="str">
        <f>VLOOKUP(A26,'пр.взв.'!B5:F36,4,FALSE)</f>
        <v>MDA</v>
      </c>
      <c r="E26" s="11"/>
      <c r="F26" s="18"/>
      <c r="G26" s="255"/>
      <c r="H26" s="23"/>
      <c r="I26" s="12"/>
      <c r="J26" s="3"/>
      <c r="K26" s="28"/>
    </row>
    <row r="27" spans="1:11" ht="12.75">
      <c r="A27" s="268"/>
      <c r="B27" s="266"/>
      <c r="C27" s="263"/>
      <c r="D27" s="263"/>
      <c r="E27" s="254"/>
      <c r="F27" s="21"/>
      <c r="G27" s="14"/>
      <c r="H27" s="22"/>
      <c r="I27" s="12"/>
      <c r="J27" s="3"/>
      <c r="K27" s="28"/>
    </row>
    <row r="28" spans="1:11" ht="13.5" thickBot="1">
      <c r="A28" s="268">
        <v>14</v>
      </c>
      <c r="B28" s="258" t="str">
        <f>VLOOKUP(A28,'пр.взв.'!B5:F36,2,FALSE)</f>
        <v>FEDOROVICH Marat</v>
      </c>
      <c r="C28" s="260" t="str">
        <f>VLOOKUP(A28,'пр.взв.'!B5:F36,3,FALSE)</f>
        <v>1991 MS</v>
      </c>
      <c r="D28" s="260" t="str">
        <f>VLOOKUP(A28,'пр.взв.'!B5:F36,4,FALSE)</f>
        <v>RUS</v>
      </c>
      <c r="E28" s="255"/>
      <c r="F28" s="14"/>
      <c r="G28" s="14"/>
      <c r="H28" s="22"/>
      <c r="I28" s="25"/>
      <c r="J28" s="3"/>
      <c r="K28" s="28"/>
    </row>
    <row r="29" spans="1:11" ht="16.5" thickBot="1">
      <c r="A29" s="269"/>
      <c r="B29" s="259"/>
      <c r="C29" s="261"/>
      <c r="D29" s="261"/>
      <c r="E29" s="15"/>
      <c r="F29" s="256"/>
      <c r="G29" s="256"/>
      <c r="H29" s="22"/>
      <c r="I29" s="254"/>
      <c r="J29" s="2"/>
      <c r="K29" s="27"/>
    </row>
    <row r="30" spans="1:9" ht="16.5" thickBot="1">
      <c r="A30" s="270">
        <v>4</v>
      </c>
      <c r="B30" s="265" t="str">
        <f>VLOOKUP(A30,'пр.взв.'!B5:F36,2,FALSE)</f>
        <v>MIKAYILOV  Farid</v>
      </c>
      <c r="C30" s="262">
        <f>VLOOKUP(A30,'пр.взв.'!B5:F36,3,FALSE)</f>
        <v>1993</v>
      </c>
      <c r="D30" s="262" t="str">
        <f>VLOOKUP(A30,'пр.взв.'!B5:F36,4,FALSE)</f>
        <v>AZE</v>
      </c>
      <c r="E30" s="11"/>
      <c r="F30" s="14"/>
      <c r="G30" s="14"/>
      <c r="H30" s="22"/>
      <c r="I30" s="255"/>
    </row>
    <row r="31" spans="1:9" ht="12.75">
      <c r="A31" s="268"/>
      <c r="B31" s="266"/>
      <c r="C31" s="263"/>
      <c r="D31" s="263"/>
      <c r="E31" s="254"/>
      <c r="F31" s="14"/>
      <c r="G31" s="14"/>
      <c r="H31" s="22"/>
      <c r="I31" s="12"/>
    </row>
    <row r="32" spans="1:9" ht="13.5" thickBot="1">
      <c r="A32" s="268">
        <v>12</v>
      </c>
      <c r="B32" s="258" t="str">
        <f>VLOOKUP(A32,'пр.взв.'!B5:F36,2,FALSE)</f>
        <v>KAMCHIBEKOV Arsen</v>
      </c>
      <c r="C32" s="260" t="str">
        <f>VLOOKUP(A32,'пр.взв.'!B5:F36,3,FALSE)</f>
        <v>1993 ms</v>
      </c>
      <c r="D32" s="260" t="str">
        <f>VLOOKUP(A32,'пр.взв.'!B5:F36,4,FALSE)</f>
        <v>KGZ</v>
      </c>
      <c r="E32" s="255"/>
      <c r="F32" s="17"/>
      <c r="G32" s="14"/>
      <c r="H32" s="22"/>
      <c r="I32" s="12"/>
    </row>
    <row r="33" spans="1:9" ht="16.5" thickBot="1">
      <c r="A33" s="269"/>
      <c r="B33" s="259"/>
      <c r="C33" s="261"/>
      <c r="D33" s="261"/>
      <c r="E33" s="15"/>
      <c r="F33" s="18"/>
      <c r="G33" s="254"/>
      <c r="H33" s="24"/>
      <c r="I33" s="12"/>
    </row>
    <row r="34" spans="1:9" ht="16.5" thickBot="1">
      <c r="A34" s="270">
        <v>8</v>
      </c>
      <c r="B34" s="265" t="str">
        <f>VLOOKUP(A34,'пр.взв.'!B5:F36,2,FALSE)</f>
        <v>ANISKEVICH IVAN</v>
      </c>
      <c r="C34" s="262" t="str">
        <f>VLOOKUP(A34,'пр.взв.'!B5:F36,3,FALSE)</f>
        <v>1988 ms</v>
      </c>
      <c r="D34" s="262" t="str">
        <f>VLOOKUP(A34,'пр.взв.'!B5:F36,4,FALSE)</f>
        <v>BLR</v>
      </c>
      <c r="E34" s="11"/>
      <c r="F34" s="19"/>
      <c r="G34" s="255"/>
      <c r="H34" s="9"/>
      <c r="I34" s="9"/>
    </row>
    <row r="35" spans="1:9" ht="15.75">
      <c r="A35" s="268"/>
      <c r="B35" s="266"/>
      <c r="C35" s="263"/>
      <c r="D35" s="263"/>
      <c r="E35" s="254"/>
      <c r="F35" s="20"/>
      <c r="G35" s="15"/>
      <c r="H35" s="16"/>
      <c r="I35" s="16"/>
    </row>
    <row r="36" spans="1:9" ht="16.5" thickBot="1">
      <c r="A36" s="268">
        <v>16</v>
      </c>
      <c r="B36" s="258" t="str">
        <f>'пр.взв.'!C37</f>
        <v>SAPOZHNIKOV VLADIMIR</v>
      </c>
      <c r="C36" s="258" t="str">
        <f>'пр.взв.'!D37</f>
        <v>1981 msic</v>
      </c>
      <c r="D36" s="258" t="str">
        <f>'пр.взв.'!E37</f>
        <v>RUS</v>
      </c>
      <c r="E36" s="255"/>
      <c r="F36" s="15"/>
      <c r="G36" s="15"/>
      <c r="H36" s="16"/>
      <c r="I36" s="16"/>
    </row>
    <row r="37" spans="1:9" ht="16.5" thickBot="1">
      <c r="A37" s="269"/>
      <c r="B37" s="259"/>
      <c r="C37" s="259"/>
      <c r="D37" s="259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9" ht="12" customHeight="1">
      <c r="B40" s="90"/>
      <c r="C40" s="31"/>
      <c r="D40" s="257" t="s">
        <v>80</v>
      </c>
      <c r="E40" s="31"/>
      <c r="F40" s="31"/>
      <c r="G40" s="31"/>
      <c r="H40" s="31"/>
      <c r="I40" s="31"/>
    </row>
    <row r="41" spans="2:10" ht="12" customHeight="1">
      <c r="B41" s="29"/>
      <c r="C41" s="29"/>
      <c r="D41" s="257"/>
      <c r="E41" s="31"/>
      <c r="F41" s="31"/>
      <c r="G41" s="31"/>
      <c r="H41" s="31"/>
      <c r="I41" s="31"/>
      <c r="J41" s="31"/>
    </row>
    <row r="42" spans="2:11" ht="12" customHeight="1">
      <c r="B42" s="29"/>
      <c r="C42" s="29"/>
      <c r="E42" s="5"/>
      <c r="F42" s="34"/>
      <c r="G42" s="31"/>
      <c r="H42" s="31"/>
      <c r="I42" s="31"/>
      <c r="J42" s="31"/>
      <c r="K42" s="31"/>
    </row>
    <row r="43" spans="2:11" ht="12" customHeight="1">
      <c r="B43" s="29"/>
      <c r="C43" s="29"/>
      <c r="E43" s="2"/>
      <c r="F43" s="33"/>
      <c r="G43" s="32"/>
      <c r="H43" s="32"/>
      <c r="I43" s="29"/>
      <c r="J43" s="31"/>
      <c r="K43" s="29"/>
    </row>
    <row r="44" spans="2:11" ht="12" customHeight="1">
      <c r="B44" s="90"/>
      <c r="C44" s="29"/>
      <c r="F44" s="31"/>
      <c r="G44" s="29"/>
      <c r="H44" s="29"/>
      <c r="I44" s="29"/>
      <c r="J44" s="31"/>
      <c r="K44" s="29"/>
    </row>
    <row r="45" spans="2:11" ht="12" customHeight="1">
      <c r="B45" s="29"/>
      <c r="C45" s="29"/>
      <c r="E45" s="3"/>
      <c r="F45" s="29"/>
      <c r="G45" s="29"/>
      <c r="H45" s="29"/>
      <c r="I45" s="29"/>
      <c r="J45" s="29"/>
      <c r="K45" s="29"/>
    </row>
    <row r="46" spans="2:12" ht="12" customHeight="1">
      <c r="B46" s="29"/>
      <c r="C46" s="29"/>
      <c r="E46" s="3"/>
      <c r="F46" s="29"/>
      <c r="G46" s="29"/>
      <c r="H46" s="29"/>
      <c r="I46" s="29"/>
      <c r="J46" s="29"/>
      <c r="K46" s="11"/>
      <c r="L46" s="3"/>
    </row>
    <row r="47" spans="2:13" ht="12" customHeight="1">
      <c r="B47" s="29"/>
      <c r="C47" s="29"/>
      <c r="E47" s="3"/>
      <c r="F47" s="29"/>
      <c r="G47" s="29"/>
      <c r="H47" s="29"/>
      <c r="I47" s="29"/>
      <c r="J47" s="29"/>
      <c r="K47" s="15"/>
      <c r="L47" s="3"/>
      <c r="M47" s="3"/>
    </row>
    <row r="48" spans="2:13" ht="12" customHeight="1">
      <c r="B48" s="29"/>
      <c r="C48" s="29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90"/>
      <c r="C49" s="29"/>
      <c r="D49" s="264" t="s">
        <v>80</v>
      </c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29"/>
      <c r="C50" s="29"/>
      <c r="D50" s="264"/>
      <c r="E50" s="3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3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3"/>
      <c r="E52" s="3"/>
      <c r="F52" s="29"/>
      <c r="G52" s="29"/>
      <c r="H52" s="29"/>
      <c r="I52" s="29"/>
      <c r="J52" s="29"/>
      <c r="K52" s="29"/>
      <c r="L52" s="3"/>
      <c r="M52" s="3"/>
    </row>
    <row r="53" spans="2:13" ht="12" customHeight="1">
      <c r="B53" s="90"/>
      <c r="C53" s="29"/>
      <c r="D53" s="29"/>
      <c r="E53" s="3"/>
      <c r="F53" s="29"/>
      <c r="G53" s="29"/>
      <c r="H53" s="29"/>
      <c r="I53" s="29"/>
      <c r="J53" s="29"/>
      <c r="K53" s="29"/>
      <c r="L53" s="3"/>
      <c r="M53" s="3"/>
    </row>
    <row r="54" spans="2:13" ht="12" customHeight="1">
      <c r="B54" s="29"/>
      <c r="C54" s="29"/>
      <c r="D54" s="3"/>
      <c r="E54" s="3"/>
      <c r="F54" s="29"/>
      <c r="G54" s="29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29"/>
      <c r="H55" s="29"/>
      <c r="I55" s="29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29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3"/>
      <c r="F57" s="29"/>
      <c r="G57" s="29"/>
      <c r="H57" s="29"/>
      <c r="I57" s="29"/>
      <c r="J57" s="29"/>
      <c r="K57" s="11"/>
      <c r="L57" s="3"/>
    </row>
    <row r="58" spans="5:12" ht="15.75">
      <c r="E58" s="3"/>
      <c r="F58" s="3"/>
      <c r="G58" s="3"/>
      <c r="H58" s="3"/>
      <c r="I58" s="15"/>
      <c r="J58" s="3"/>
      <c r="K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D13:D14"/>
    <mergeCell ref="A15:A16"/>
    <mergeCell ref="A11:A12"/>
    <mergeCell ref="B11:B12"/>
    <mergeCell ref="C11:C12"/>
    <mergeCell ref="D11:D12"/>
    <mergeCell ref="B15:B16"/>
    <mergeCell ref="C15:C16"/>
    <mergeCell ref="A13:A14"/>
    <mergeCell ref="A17:A18"/>
    <mergeCell ref="B17:B18"/>
    <mergeCell ref="C17:C18"/>
    <mergeCell ref="B13:B14"/>
    <mergeCell ref="C13:C14"/>
    <mergeCell ref="A28:A29"/>
    <mergeCell ref="A19:A20"/>
    <mergeCell ref="B19:B20"/>
    <mergeCell ref="C26:C27"/>
    <mergeCell ref="B24:B25"/>
    <mergeCell ref="C24:C25"/>
    <mergeCell ref="A22:A23"/>
    <mergeCell ref="A24:A25"/>
    <mergeCell ref="C19:C20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B22:B23"/>
    <mergeCell ref="C22:C23"/>
    <mergeCell ref="D28:D29"/>
    <mergeCell ref="D26:D27"/>
    <mergeCell ref="D22:D23"/>
    <mergeCell ref="D49:D50"/>
    <mergeCell ref="B36:B37"/>
    <mergeCell ref="C36:C37"/>
    <mergeCell ref="D36:D37"/>
    <mergeCell ref="D40:D41"/>
    <mergeCell ref="D24:D25"/>
    <mergeCell ref="E18:E19"/>
    <mergeCell ref="D15:D16"/>
    <mergeCell ref="D17:D18"/>
    <mergeCell ref="D30:D31"/>
    <mergeCell ref="D19:D20"/>
    <mergeCell ref="E10:E11"/>
    <mergeCell ref="I12:I13"/>
    <mergeCell ref="F12:G12"/>
    <mergeCell ref="G16:G17"/>
    <mergeCell ref="E14:E15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291" t="str">
        <f>'[1]реквизиты'!$A$2</f>
        <v>World Cup stage “Memorial A. Kharlampiev” (M&amp;W, M combat sambo)</v>
      </c>
      <c r="B1" s="292"/>
      <c r="C1" s="292"/>
      <c r="D1" s="292"/>
      <c r="E1" s="292"/>
      <c r="F1" s="292"/>
      <c r="G1" s="292"/>
      <c r="H1" s="293"/>
    </row>
    <row r="2" spans="1:8" ht="12.75">
      <c r="A2" s="294" t="str">
        <f>'[1]реквизиты'!$A$3</f>
        <v>Mart  24 -27.2012            Moscow (Russia)     </v>
      </c>
      <c r="B2" s="294"/>
      <c r="C2" s="294"/>
      <c r="D2" s="294"/>
      <c r="E2" s="294"/>
      <c r="F2" s="294"/>
      <c r="G2" s="294"/>
      <c r="H2" s="294"/>
    </row>
    <row r="3" spans="1:8" ht="18">
      <c r="A3" s="295" t="s">
        <v>37</v>
      </c>
      <c r="B3" s="295"/>
      <c r="C3" s="295"/>
      <c r="D3" s="295"/>
      <c r="E3" s="295"/>
      <c r="F3" s="295"/>
      <c r="G3" s="295"/>
      <c r="H3" s="295"/>
    </row>
    <row r="4" spans="1:8" ht="34.5" customHeight="1">
      <c r="A4" s="276" t="str">
        <f>'пр.взв.'!A4</f>
        <v>Weight category  62  кg.</v>
      </c>
      <c r="B4" s="276"/>
      <c r="C4" s="276"/>
      <c r="D4" s="276"/>
      <c r="E4" s="276"/>
      <c r="F4" s="276"/>
      <c r="G4" s="276"/>
      <c r="H4" s="276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 customHeight="1">
      <c r="A6" s="296" t="s">
        <v>32</v>
      </c>
      <c r="B6" s="281" t="str">
        <f>'пр.взв.'!C25</f>
        <v>MUDRANOV ASLAN</v>
      </c>
      <c r="C6" s="281"/>
      <c r="D6" s="281"/>
      <c r="E6" s="281"/>
      <c r="F6" s="281"/>
      <c r="G6" s="281"/>
      <c r="H6" s="299" t="s">
        <v>67</v>
      </c>
      <c r="I6" s="92"/>
      <c r="J6" s="93">
        <v>10</v>
      </c>
    </row>
    <row r="7" spans="1:10" ht="18" customHeight="1">
      <c r="A7" s="297"/>
      <c r="B7" s="282" t="e">
        <f>VLOOKUP(J7,'пр.взв.'!B8:F39,2,FALSE)</f>
        <v>#N/A</v>
      </c>
      <c r="C7" s="282"/>
      <c r="D7" s="282"/>
      <c r="E7" s="282"/>
      <c r="F7" s="282"/>
      <c r="G7" s="282"/>
      <c r="H7" s="287"/>
      <c r="I7" s="92"/>
      <c r="J7" s="93"/>
    </row>
    <row r="8" spans="1:10" ht="18">
      <c r="A8" s="297"/>
      <c r="B8" s="277" t="str">
        <f>'пр.взв.'!E25</f>
        <v>RUS</v>
      </c>
      <c r="C8" s="277"/>
      <c r="D8" s="277"/>
      <c r="E8" s="277"/>
      <c r="F8" s="277"/>
      <c r="G8" s="277"/>
      <c r="H8" s="278"/>
      <c r="I8" s="92"/>
      <c r="J8" s="93"/>
    </row>
    <row r="9" spans="1:10" ht="18.75" thickBot="1">
      <c r="A9" s="298"/>
      <c r="B9" s="279" t="e">
        <f>VLOOKUP("пр.взв.!",'пр.взв.'!B8:F39,4,FALSE)</f>
        <v>#N/A</v>
      </c>
      <c r="C9" s="279"/>
      <c r="D9" s="279"/>
      <c r="E9" s="279"/>
      <c r="F9" s="279"/>
      <c r="G9" s="279"/>
      <c r="H9" s="280"/>
      <c r="I9" s="92"/>
      <c r="J9" s="93"/>
    </row>
    <row r="10" spans="1:10" ht="18.75" thickBot="1">
      <c r="A10" s="92"/>
      <c r="B10" s="129"/>
      <c r="C10" s="129"/>
      <c r="D10" s="129"/>
      <c r="E10" s="129"/>
      <c r="F10" s="129"/>
      <c r="G10" s="129"/>
      <c r="H10" s="129"/>
      <c r="I10" s="92"/>
      <c r="J10" s="93"/>
    </row>
    <row r="11" spans="1:10" ht="18" customHeight="1">
      <c r="A11" s="283" t="s">
        <v>33</v>
      </c>
      <c r="B11" s="281" t="str">
        <f>VLOOKUP(J11,'пр.взв.'!B2:F43,2,FALSE)</f>
        <v>TE Artur</v>
      </c>
      <c r="C11" s="281"/>
      <c r="D11" s="281"/>
      <c r="E11" s="281"/>
      <c r="F11" s="281"/>
      <c r="G11" s="281"/>
      <c r="H11" s="286" t="str">
        <f>VLOOKUP(J11,'пр.взв.'!B1:E43,3,FALSE)</f>
        <v>1993 ms</v>
      </c>
      <c r="I11" s="92"/>
      <c r="J11" s="93">
        <f>'пр.хода'!N7</f>
        <v>7</v>
      </c>
    </row>
    <row r="12" spans="1:10" ht="18" customHeight="1">
      <c r="A12" s="284"/>
      <c r="B12" s="282" t="e">
        <f>VLOOKUP(J12,'пр.взв.'!B3:F44,2,FALSE)</f>
        <v>#N/A</v>
      </c>
      <c r="C12" s="282"/>
      <c r="D12" s="282"/>
      <c r="E12" s="282"/>
      <c r="F12" s="282"/>
      <c r="G12" s="282"/>
      <c r="H12" s="287"/>
      <c r="I12" s="92"/>
      <c r="J12" s="93"/>
    </row>
    <row r="13" spans="1:10" ht="18">
      <c r="A13" s="284"/>
      <c r="B13" s="277" t="str">
        <f>VLOOKUP(J11,'пр.взв.'!B7:E38,4,FALSE)</f>
        <v>KGZ</v>
      </c>
      <c r="C13" s="277"/>
      <c r="D13" s="277"/>
      <c r="E13" s="277"/>
      <c r="F13" s="277"/>
      <c r="G13" s="277"/>
      <c r="H13" s="278"/>
      <c r="I13" s="92"/>
      <c r="J13" s="93"/>
    </row>
    <row r="14" spans="1:10" ht="18.75" thickBot="1">
      <c r="A14" s="285"/>
      <c r="B14" s="279" t="e">
        <f>VLOOKUP("пр.взв.!",'пр.взв.'!B3:F44,4,FALSE)</f>
        <v>#N/A</v>
      </c>
      <c r="C14" s="279"/>
      <c r="D14" s="279"/>
      <c r="E14" s="279"/>
      <c r="F14" s="279"/>
      <c r="G14" s="279"/>
      <c r="H14" s="280"/>
      <c r="I14" s="92"/>
      <c r="J14" s="93"/>
    </row>
    <row r="15" spans="1:10" ht="18.75" thickBot="1">
      <c r="A15" s="92"/>
      <c r="B15" s="129"/>
      <c r="C15" s="129"/>
      <c r="D15" s="129"/>
      <c r="E15" s="129"/>
      <c r="F15" s="129"/>
      <c r="G15" s="129"/>
      <c r="H15" s="129"/>
      <c r="I15" s="92"/>
      <c r="J15" s="93"/>
    </row>
    <row r="16" spans="1:10" ht="18" customHeight="1">
      <c r="A16" s="288" t="s">
        <v>34</v>
      </c>
      <c r="B16" s="281" t="str">
        <f>VLOOKUP(J16,'пр.взв.'!B1:F48,2,FALSE)</f>
        <v>SAPOZHNIKOV VLADIMIR</v>
      </c>
      <c r="C16" s="281"/>
      <c r="D16" s="281"/>
      <c r="E16" s="281"/>
      <c r="F16" s="281"/>
      <c r="G16" s="281"/>
      <c r="H16" s="286" t="str">
        <f>VLOOKUP(J16,'пр.взв.'!B1:E48,3,FALSE)</f>
        <v>1981 msic</v>
      </c>
      <c r="I16" s="92"/>
      <c r="J16" s="93">
        <v>16</v>
      </c>
    </row>
    <row r="17" spans="1:10" ht="18" customHeight="1">
      <c r="A17" s="289"/>
      <c r="B17" s="282" t="e">
        <f>VLOOKUP(J17,'пр.взв.'!B1:F49,2,FALSE)</f>
        <v>#N/A</v>
      </c>
      <c r="C17" s="282"/>
      <c r="D17" s="282"/>
      <c r="E17" s="282"/>
      <c r="F17" s="282"/>
      <c r="G17" s="282"/>
      <c r="H17" s="287"/>
      <c r="I17" s="92"/>
      <c r="J17" s="93"/>
    </row>
    <row r="18" spans="1:10" ht="18">
      <c r="A18" s="289"/>
      <c r="B18" s="277" t="str">
        <f>VLOOKUP(J16,'пр.взв.'!B7:E38,4,FALSE)</f>
        <v>RUS</v>
      </c>
      <c r="C18" s="277"/>
      <c r="D18" s="277"/>
      <c r="E18" s="277"/>
      <c r="F18" s="277"/>
      <c r="G18" s="277"/>
      <c r="H18" s="278"/>
      <c r="I18" s="92"/>
      <c r="J18" s="93"/>
    </row>
    <row r="19" spans="1:10" ht="18.75" thickBot="1">
      <c r="A19" s="290"/>
      <c r="B19" s="279" t="e">
        <f>VLOOKUP("пр.взв.!",'пр.взв.'!B1:F49,4,FALSE)</f>
        <v>#N/A</v>
      </c>
      <c r="C19" s="279"/>
      <c r="D19" s="279"/>
      <c r="E19" s="279"/>
      <c r="F19" s="279"/>
      <c r="G19" s="279"/>
      <c r="H19" s="280"/>
      <c r="I19" s="92"/>
      <c r="J19" s="93"/>
    </row>
    <row r="20" spans="1:10" ht="18.75" thickBot="1">
      <c r="A20" s="92"/>
      <c r="B20" s="129"/>
      <c r="C20" s="129"/>
      <c r="D20" s="129"/>
      <c r="E20" s="129"/>
      <c r="F20" s="129"/>
      <c r="G20" s="129"/>
      <c r="H20" s="129"/>
      <c r="I20" s="92"/>
      <c r="J20" s="93"/>
    </row>
    <row r="21" spans="1:10" ht="18" customHeight="1">
      <c r="A21" s="288" t="s">
        <v>34</v>
      </c>
      <c r="B21" s="281" t="str">
        <f>VLOOKUP(J21,'пр.взв.'!B2:F53,2,FALSE)</f>
        <v>BONDAREV ALEKSANDR</v>
      </c>
      <c r="C21" s="281"/>
      <c r="D21" s="281"/>
      <c r="E21" s="281"/>
      <c r="F21" s="281"/>
      <c r="G21" s="281"/>
      <c r="H21" s="286" t="str">
        <f>VLOOKUP(J21,'пр.взв.'!B2:E53,3,FALSE)</f>
        <v>1990 ms</v>
      </c>
      <c r="I21" s="92"/>
      <c r="J21" s="93">
        <v>13</v>
      </c>
    </row>
    <row r="22" spans="1:10" ht="18" customHeight="1">
      <c r="A22" s="289"/>
      <c r="B22" s="282" t="e">
        <f>VLOOKUP(J22,'пр.взв.'!B3:F54,2,FALSE)</f>
        <v>#N/A</v>
      </c>
      <c r="C22" s="282"/>
      <c r="D22" s="282"/>
      <c r="E22" s="282"/>
      <c r="F22" s="282"/>
      <c r="G22" s="282"/>
      <c r="H22" s="287"/>
      <c r="I22" s="92"/>
      <c r="J22" s="93"/>
    </row>
    <row r="23" spans="1:9" ht="18">
      <c r="A23" s="289"/>
      <c r="B23" s="277" t="str">
        <f>VLOOKUP(J21,'пр.взв.'!B7:E38,4,FALSE)</f>
        <v>RUS</v>
      </c>
      <c r="C23" s="277"/>
      <c r="D23" s="277"/>
      <c r="E23" s="277"/>
      <c r="F23" s="277"/>
      <c r="G23" s="277"/>
      <c r="H23" s="278"/>
      <c r="I23" s="92"/>
    </row>
    <row r="24" spans="1:9" ht="18.75" thickBot="1">
      <c r="A24" s="290"/>
      <c r="B24" s="279" t="e">
        <f>VLOOKUP("пр.взв.!",'пр.взв.'!B3:F54,4,FALSE)</f>
        <v>#N/A</v>
      </c>
      <c r="C24" s="279"/>
      <c r="D24" s="279"/>
      <c r="E24" s="279"/>
      <c r="F24" s="279"/>
      <c r="G24" s="279"/>
      <c r="H24" s="280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38</v>
      </c>
      <c r="B26" s="92"/>
      <c r="C26" s="92"/>
      <c r="D26" s="92"/>
      <c r="E26" s="92"/>
      <c r="F26" s="92"/>
      <c r="G26" s="92"/>
      <c r="H26" s="92"/>
    </row>
    <row r="27" ht="13.5" thickBot="1"/>
    <row r="28" spans="1:8" ht="12.75" customHeight="1">
      <c r="A28" s="300" t="s">
        <v>85</v>
      </c>
      <c r="B28" s="301"/>
      <c r="C28" s="301"/>
      <c r="D28" s="301"/>
      <c r="E28" s="301"/>
      <c r="F28" s="301"/>
      <c r="G28" s="301"/>
      <c r="H28" s="299"/>
    </row>
    <row r="29" spans="1:8" ht="13.5" customHeight="1" thickBot="1">
      <c r="A29" s="302"/>
      <c r="B29" s="303"/>
      <c r="C29" s="303"/>
      <c r="D29" s="303"/>
      <c r="E29" s="303"/>
      <c r="F29" s="303"/>
      <c r="G29" s="303"/>
      <c r="H29" s="304"/>
    </row>
    <row r="32" spans="1:8" ht="18">
      <c r="A32" s="92" t="s">
        <v>39</v>
      </c>
      <c r="B32" s="92"/>
      <c r="C32" s="92"/>
      <c r="D32" s="92"/>
      <c r="E32" s="92"/>
      <c r="F32" s="92"/>
      <c r="G32" s="92"/>
      <c r="H32" s="92"/>
    </row>
    <row r="33" spans="1:8" ht="18">
      <c r="A33" s="92"/>
      <c r="B33" s="92"/>
      <c r="C33" s="92"/>
      <c r="D33" s="92"/>
      <c r="E33" s="92"/>
      <c r="F33" s="92"/>
      <c r="G33" s="92"/>
      <c r="H33" s="92"/>
    </row>
    <row r="34" spans="1:8" ht="18">
      <c r="A34" s="92"/>
      <c r="B34" s="92"/>
      <c r="C34" s="92"/>
      <c r="D34" s="92"/>
      <c r="E34" s="92"/>
      <c r="F34" s="92"/>
      <c r="G34" s="92"/>
      <c r="H34" s="92"/>
    </row>
    <row r="35" spans="1:8" ht="18">
      <c r="A35" s="94"/>
      <c r="B35" s="94"/>
      <c r="C35" s="94"/>
      <c r="D35" s="94"/>
      <c r="E35" s="94"/>
      <c r="F35" s="94"/>
      <c r="G35" s="94"/>
      <c r="H35" s="94"/>
    </row>
    <row r="36" spans="1:8" ht="18">
      <c r="A36" s="95"/>
      <c r="B36" s="95"/>
      <c r="C36" s="95"/>
      <c r="D36" s="95"/>
      <c r="E36" s="95"/>
      <c r="F36" s="95"/>
      <c r="G36" s="95"/>
      <c r="H36" s="95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6"/>
      <c r="B38" s="96"/>
      <c r="C38" s="96"/>
      <c r="D38" s="96"/>
      <c r="E38" s="96"/>
      <c r="F38" s="96"/>
      <c r="G38" s="96"/>
      <c r="H38" s="96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6"/>
      <c r="B40" s="96"/>
      <c r="C40" s="96"/>
      <c r="D40" s="96"/>
      <c r="E40" s="96"/>
      <c r="F40" s="96"/>
      <c r="G40" s="96"/>
      <c r="H40" s="96"/>
    </row>
  </sheetData>
  <sheetProtection/>
  <mergeCells count="21">
    <mergeCell ref="A28:H29"/>
    <mergeCell ref="A21:A24"/>
    <mergeCell ref="H21:H22"/>
    <mergeCell ref="H16:H17"/>
    <mergeCell ref="B18:H19"/>
    <mergeCell ref="A1:H1"/>
    <mergeCell ref="A2:H2"/>
    <mergeCell ref="A3:H3"/>
    <mergeCell ref="A6:A9"/>
    <mergeCell ref="H6:H7"/>
    <mergeCell ref="B16:G17"/>
    <mergeCell ref="B6:G7"/>
    <mergeCell ref="B23:H24"/>
    <mergeCell ref="A11:A14"/>
    <mergeCell ref="H11:H12"/>
    <mergeCell ref="A16:A19"/>
    <mergeCell ref="B21:G22"/>
    <mergeCell ref="A4:H4"/>
    <mergeCell ref="B8:H9"/>
    <mergeCell ref="B11:G12"/>
    <mergeCell ref="B13:H1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57" t="s">
        <v>44</v>
      </c>
      <c r="F1" s="358"/>
      <c r="G1" s="358"/>
      <c r="H1" s="358"/>
      <c r="I1" s="358"/>
      <c r="J1" s="359"/>
      <c r="K1" s="351" t="str">
        <f>'[1]реквизиты'!$A$2</f>
        <v>World Cup stage “Memorial A. Kharlampiev” (M&amp;W, M combat sambo)</v>
      </c>
      <c r="L1" s="352"/>
      <c r="M1" s="352"/>
      <c r="N1" s="352"/>
      <c r="O1" s="352"/>
      <c r="P1" s="353"/>
      <c r="Q1" s="40"/>
      <c r="R1" s="40"/>
      <c r="S1" s="40"/>
      <c r="T1" s="40"/>
      <c r="U1" s="8"/>
    </row>
    <row r="2" spans="3:22" ht="31.5" customHeight="1" thickBot="1">
      <c r="C2" s="3"/>
      <c r="D2" s="52"/>
      <c r="E2" s="360" t="str">
        <f>'пр.взв.'!A4</f>
        <v>Weight category  62  кg.</v>
      </c>
      <c r="F2" s="361"/>
      <c r="G2" s="361"/>
      <c r="H2" s="361"/>
      <c r="I2" s="361"/>
      <c r="J2" s="362"/>
      <c r="K2" s="354" t="str">
        <f>'[1]реквизиты'!$A$3</f>
        <v>Mart  24 -27.2012            Moscow (Russia)     </v>
      </c>
      <c r="L2" s="355"/>
      <c r="M2" s="355"/>
      <c r="N2" s="355"/>
      <c r="O2" s="355"/>
      <c r="P2" s="356"/>
      <c r="V2" s="101"/>
    </row>
    <row r="3" spans="3:12" ht="19.5" customHeight="1">
      <c r="C3" s="373"/>
      <c r="F3" s="77"/>
      <c r="G3" s="77"/>
      <c r="H3" s="77"/>
      <c r="I3" s="77"/>
      <c r="J3" s="77"/>
      <c r="K3" s="77"/>
      <c r="L3" s="77"/>
    </row>
    <row r="4" ht="12.75" customHeight="1" thickBot="1">
      <c r="C4" s="372" t="s">
        <v>19</v>
      </c>
    </row>
    <row r="5" spans="1:16" ht="12.75" customHeight="1" thickBot="1">
      <c r="A5" s="344" t="s">
        <v>40</v>
      </c>
      <c r="C5" s="347">
        <v>1</v>
      </c>
      <c r="D5" s="339" t="str">
        <f>VLOOKUP(C5,'пр.взв.'!B7:F38,2,FALSE)</f>
        <v>TUTKHALIAN Vae</v>
      </c>
      <c r="E5" s="342" t="str">
        <f>VLOOKUP(C5,'пр.взв.'!B7:F38,3,FALSE)</f>
        <v>1991 ms</v>
      </c>
      <c r="F5" s="336" t="str">
        <f>VLOOKUP(C5,'пр.взв.'!B7:F38,4,FALSE)</f>
        <v>BLR</v>
      </c>
      <c r="G5" s="104"/>
      <c r="H5" s="47"/>
      <c r="I5" s="47"/>
      <c r="J5" s="47"/>
      <c r="K5" s="47"/>
      <c r="L5" s="12"/>
      <c r="M5" s="349">
        <v>1</v>
      </c>
      <c r="N5" s="334">
        <v>10</v>
      </c>
      <c r="O5" s="335" t="str">
        <f>'пр.взв.'!C25</f>
        <v>MUDRANOV ASLAN</v>
      </c>
      <c r="P5" s="363" t="s">
        <v>64</v>
      </c>
    </row>
    <row r="6" spans="1:16" ht="12.75" customHeight="1" thickBot="1">
      <c r="A6" s="345"/>
      <c r="C6" s="348"/>
      <c r="D6" s="329">
        <f>'пр.взв.'!C8</f>
        <v>0</v>
      </c>
      <c r="E6" s="343"/>
      <c r="F6" s="337">
        <f>'пр.взв.'!E8</f>
        <v>0</v>
      </c>
      <c r="G6" s="313">
        <v>1</v>
      </c>
      <c r="H6" s="105"/>
      <c r="I6" s="105"/>
      <c r="J6" s="47"/>
      <c r="K6" s="124"/>
      <c r="M6" s="350"/>
      <c r="N6" s="319"/>
      <c r="O6" s="321" t="e">
        <f>VLOOKUP(N6,'пр.взв.'!B7:E38,2,FALSE)</f>
        <v>#N/A</v>
      </c>
      <c r="P6" s="331" t="e">
        <f>VLOOKUP(O6,'пр.взв.'!C7:F38,2,FALSE)</f>
        <v>#N/A</v>
      </c>
    </row>
    <row r="7" spans="1:20" ht="12.75" customHeight="1" thickBot="1">
      <c r="A7" s="345"/>
      <c r="C7" s="366">
        <v>9</v>
      </c>
      <c r="D7" s="339" t="str">
        <f>'пр.взв.'!C23</f>
        <v>SIDORENKO ALEKSANDR</v>
      </c>
      <c r="E7" s="339" t="str">
        <f>'пр.взв.'!D23</f>
        <v>1988 ms</v>
      </c>
      <c r="F7" s="339" t="str">
        <f>'пр.взв.'!E23</f>
        <v>RUS</v>
      </c>
      <c r="G7" s="314"/>
      <c r="H7" s="106"/>
      <c r="I7" s="105"/>
      <c r="J7" s="47"/>
      <c r="K7" s="124"/>
      <c r="M7" s="368">
        <v>2</v>
      </c>
      <c r="N7" s="319">
        <v>7</v>
      </c>
      <c r="O7" s="321" t="str">
        <f>VLOOKUP(N7,'пр.взв.'!B7:E38,2,FALSE)</f>
        <v>TE Artur</v>
      </c>
      <c r="P7" s="323" t="str">
        <f>VLOOKUP(N7,'пр.взв.'!B7:E38,4,FALSE)</f>
        <v>KGZ</v>
      </c>
      <c r="T7" s="7"/>
    </row>
    <row r="8" spans="1:16" ht="12.75" customHeight="1" thickBot="1">
      <c r="A8" s="345"/>
      <c r="C8" s="367"/>
      <c r="D8" s="329">
        <f>'пр.взв.'!C10</f>
        <v>0</v>
      </c>
      <c r="E8" s="329">
        <f>'пр.взв.'!D10</f>
        <v>0</v>
      </c>
      <c r="F8" s="329">
        <f>'пр.взв.'!E10</f>
        <v>0</v>
      </c>
      <c r="G8" s="107"/>
      <c r="H8" s="105"/>
      <c r="I8" s="315">
        <v>13</v>
      </c>
      <c r="J8" s="47"/>
      <c r="K8" s="124"/>
      <c r="M8" s="368"/>
      <c r="N8" s="319"/>
      <c r="O8" s="321" t="e">
        <f>VLOOKUP(N8,'пр.взв.'!B1:E40,2,FALSE)</f>
        <v>#N/A</v>
      </c>
      <c r="P8" s="323" t="e">
        <f>VLOOKUP(N8,'пр.взв.'!B2:E40,4,FALSE)</f>
        <v>#N/A</v>
      </c>
    </row>
    <row r="9" spans="1:16" ht="12.75" customHeight="1" thickBot="1">
      <c r="A9" s="345"/>
      <c r="C9" s="347">
        <v>5</v>
      </c>
      <c r="D9" s="339" t="str">
        <f>VLOOKUP(C9,'пр.взв.'!B7:F38,2,FALSE)</f>
        <v>CULESHOV Andrey</v>
      </c>
      <c r="E9" s="342">
        <f>VLOOKUP(C9,'пр.взв.'!B7:F38,3,FALSE)</f>
        <v>1993</v>
      </c>
      <c r="F9" s="336" t="str">
        <f>VLOOKUP(C9,'пр.взв.'!B7:F38,4,FALSE)</f>
        <v>LAT</v>
      </c>
      <c r="G9" s="104"/>
      <c r="H9" s="105"/>
      <c r="I9" s="316"/>
      <c r="J9" s="108"/>
      <c r="K9" s="47"/>
      <c r="M9" s="370">
        <v>3</v>
      </c>
      <c r="N9" s="319">
        <v>16</v>
      </c>
      <c r="O9" s="321" t="str">
        <f>VLOOKUP(N9,'пр.взв.'!B7:E38,2,FALSE)</f>
        <v>SAPOZHNIKOV VLADIMIR</v>
      </c>
      <c r="P9" s="323" t="str">
        <f>VLOOKUP(N9,'пр.взв.'!B7:E38,4,FALSE)</f>
        <v>RUS</v>
      </c>
    </row>
    <row r="10" spans="1:16" ht="12.75" customHeight="1">
      <c r="A10" s="345"/>
      <c r="C10" s="348"/>
      <c r="D10" s="329">
        <f>'пр.взв.'!C16</f>
        <v>0</v>
      </c>
      <c r="E10" s="343"/>
      <c r="F10" s="337">
        <f>'пр.взв.'!E16</f>
        <v>0</v>
      </c>
      <c r="G10" s="305">
        <v>13</v>
      </c>
      <c r="H10" s="109"/>
      <c r="I10" s="105"/>
      <c r="J10" s="110"/>
      <c r="K10" s="47"/>
      <c r="L10" s="12"/>
      <c r="M10" s="370"/>
      <c r="N10" s="319"/>
      <c r="O10" s="321" t="e">
        <f>VLOOKUP(N10,'пр.взв.'!B1:E42,2,FALSE)</f>
        <v>#N/A</v>
      </c>
      <c r="P10" s="323" t="e">
        <f>VLOOKUP(N10,'пр.взв.'!B1:E42,4,FALSE)</f>
        <v>#N/A</v>
      </c>
    </row>
    <row r="11" spans="1:16" ht="12.75" customHeight="1" thickBot="1">
      <c r="A11" s="345"/>
      <c r="C11" s="366">
        <v>13</v>
      </c>
      <c r="D11" s="328" t="str">
        <f>VLOOKUP(C11,'пр.взв.'!B7:F38,2,FALSE)</f>
        <v>BONDAREV ALEKSANDR</v>
      </c>
      <c r="E11" s="340" t="str">
        <f>VLOOKUP(C11,'пр.взв.'!B7:F38,3,FALSE)</f>
        <v>1990 ms</v>
      </c>
      <c r="F11" s="332" t="str">
        <f>VLOOKUP(C11,'пр.взв.'!B7:F38,4,FALSE)</f>
        <v>RUS</v>
      </c>
      <c r="G11" s="306"/>
      <c r="H11" s="105"/>
      <c r="I11" s="105"/>
      <c r="J11" s="110"/>
      <c r="K11" s="125"/>
      <c r="L11" s="26"/>
      <c r="M11" s="374">
        <v>3</v>
      </c>
      <c r="N11" s="319">
        <v>13</v>
      </c>
      <c r="O11" s="321" t="str">
        <f>VLOOKUP(N11,'пр.взв.'!B7:E38,2,FALSE)</f>
        <v>BONDAREV ALEKSANDR</v>
      </c>
      <c r="P11" s="323" t="str">
        <f>VLOOKUP(N11,'пр.взв.'!B7:E38,4,FALSE)</f>
        <v>RUS</v>
      </c>
    </row>
    <row r="12" spans="1:16" ht="12.75" customHeight="1" thickBot="1">
      <c r="A12" s="346"/>
      <c r="C12" s="367"/>
      <c r="D12" s="338">
        <f>'пр.взв.'!C32</f>
        <v>0</v>
      </c>
      <c r="E12" s="341"/>
      <c r="F12" s="333">
        <f>'пр.взв.'!E32</f>
        <v>0</v>
      </c>
      <c r="G12" s="107"/>
      <c r="H12" s="105"/>
      <c r="I12" s="105"/>
      <c r="J12" s="47"/>
      <c r="K12" s="315">
        <v>7</v>
      </c>
      <c r="L12" s="12"/>
      <c r="M12" s="374"/>
      <c r="N12" s="319"/>
      <c r="O12" s="321" t="e">
        <f>VLOOKUP(N12,'пр.взв.'!B3:E44,2,FALSE)</f>
        <v>#N/A</v>
      </c>
      <c r="P12" s="323" t="e">
        <f>VLOOKUP(N12,'пр.взв.'!B3:E44,4,FALSE)</f>
        <v>#N/A</v>
      </c>
    </row>
    <row r="13" spans="1:20" ht="12.75" customHeight="1" thickBot="1">
      <c r="A13" s="344" t="s">
        <v>41</v>
      </c>
      <c r="C13" s="347">
        <v>3</v>
      </c>
      <c r="D13" s="339" t="str">
        <f>VLOOKUP(C13,'пр.взв.'!B7:F38,2,FALSE)</f>
        <v>GARAYEV  Javidan</v>
      </c>
      <c r="E13" s="342" t="str">
        <f>VLOOKUP(C13,'пр.взв.'!B7:F38,3,FALSE)</f>
        <v>1988 ms</v>
      </c>
      <c r="F13" s="336" t="str">
        <f>VLOOKUP(C13,'пр.взв.'!B7:F38,4,FALSE)</f>
        <v>AZE</v>
      </c>
      <c r="G13" s="104"/>
      <c r="H13" s="105"/>
      <c r="I13" s="105"/>
      <c r="J13" s="47"/>
      <c r="K13" s="316"/>
      <c r="L13" s="12"/>
      <c r="M13" s="369" t="s">
        <v>82</v>
      </c>
      <c r="N13" s="319">
        <v>1</v>
      </c>
      <c r="O13" s="321" t="str">
        <f>VLOOKUP(N13,'пр.взв.'!B7:E38,2,FALSE)</f>
        <v>TUTKHALIAN Vae</v>
      </c>
      <c r="P13" s="323" t="str">
        <f>VLOOKUP(N13,'пр.взв.'!B7:E38,4,FALSE)</f>
        <v>BLR</v>
      </c>
      <c r="Q13" s="85"/>
      <c r="R13" s="85"/>
      <c r="S13" s="85"/>
      <c r="T13" s="85"/>
    </row>
    <row r="14" spans="1:20" ht="12.75" customHeight="1">
      <c r="A14" s="345"/>
      <c r="C14" s="348"/>
      <c r="D14" s="329">
        <f>'пр.взв.'!C12</f>
        <v>0</v>
      </c>
      <c r="E14" s="343"/>
      <c r="F14" s="337">
        <f>'пр.взв.'!E12</f>
        <v>0</v>
      </c>
      <c r="G14" s="313">
        <v>11</v>
      </c>
      <c r="H14" s="105"/>
      <c r="I14" s="105"/>
      <c r="J14" s="110"/>
      <c r="K14" s="110"/>
      <c r="L14" s="12"/>
      <c r="M14" s="369"/>
      <c r="N14" s="319"/>
      <c r="O14" s="321" t="e">
        <f>VLOOKUP(N14,'пр.взв.'!B1:E46,2,FALSE)</f>
        <v>#N/A</v>
      </c>
      <c r="P14" s="323" t="e">
        <f>VLOOKUP(N14,'пр.взв.'!B5:E46,4,FALSE)</f>
        <v>#N/A</v>
      </c>
      <c r="Q14" s="85"/>
      <c r="R14" s="85"/>
      <c r="S14" s="85"/>
      <c r="T14" s="85"/>
    </row>
    <row r="15" spans="1:20" ht="12.75" customHeight="1" thickBot="1">
      <c r="A15" s="345"/>
      <c r="C15" s="366">
        <v>11</v>
      </c>
      <c r="D15" s="328" t="str">
        <f>VLOOKUP(C15,'пр.взв.'!B7:F38,2,FALSE)</f>
        <v>YALYSHEV Sergey</v>
      </c>
      <c r="E15" s="340" t="str">
        <f>VLOOKUP(C15,'пр.взв.'!B7:F38,3,FALSE)</f>
        <v>1982 ms</v>
      </c>
      <c r="F15" s="332" t="str">
        <f>VLOOKUP(C15,'пр.взв.'!B7:F38,4,FALSE)</f>
        <v>RUS</v>
      </c>
      <c r="G15" s="314"/>
      <c r="H15" s="106"/>
      <c r="I15" s="105"/>
      <c r="J15" s="110"/>
      <c r="K15" s="110"/>
      <c r="L15" s="12"/>
      <c r="M15" s="369" t="s">
        <v>82</v>
      </c>
      <c r="N15" s="319">
        <v>11</v>
      </c>
      <c r="O15" s="321" t="str">
        <f>VLOOKUP(N15,'пр.взв.'!B7:E38,2,FALSE)</f>
        <v>YALYSHEV Sergey</v>
      </c>
      <c r="P15" s="323" t="str">
        <f>VLOOKUP(N15,'пр.взв.'!B7:E38,4,FALSE)</f>
        <v>RUS</v>
      </c>
      <c r="Q15" s="85"/>
      <c r="R15" s="85"/>
      <c r="S15" s="85"/>
      <c r="T15" s="85"/>
    </row>
    <row r="16" spans="1:20" ht="12.75" customHeight="1" thickBot="1">
      <c r="A16" s="345"/>
      <c r="C16" s="367"/>
      <c r="D16" s="338">
        <f>'пр.взв.'!C28</f>
        <v>0</v>
      </c>
      <c r="E16" s="341"/>
      <c r="F16" s="333">
        <f>'пр.взв.'!E28</f>
        <v>0</v>
      </c>
      <c r="G16" s="107"/>
      <c r="H16" s="105"/>
      <c r="I16" s="317">
        <v>7</v>
      </c>
      <c r="J16" s="112"/>
      <c r="K16" s="110"/>
      <c r="L16" s="12"/>
      <c r="M16" s="369"/>
      <c r="N16" s="319"/>
      <c r="O16" s="321" t="e">
        <f>VLOOKUP(N16,'пр.взв.'!B1:E48,2,FALSE)</f>
        <v>#N/A</v>
      </c>
      <c r="P16" s="323" t="e">
        <f>VLOOKUP(N16,'пр.взв.'!B7:E48,4,FALSE)</f>
        <v>#N/A</v>
      </c>
      <c r="Q16" s="85"/>
      <c r="R16" s="85"/>
      <c r="S16" s="85"/>
      <c r="T16" s="85"/>
    </row>
    <row r="17" spans="1:20" ht="12.75" customHeight="1" thickBot="1">
      <c r="A17" s="345"/>
      <c r="C17" s="347">
        <v>7</v>
      </c>
      <c r="D17" s="339" t="str">
        <f>VLOOKUP(C17,'пр.взв.'!B7:F38,2,FALSE)</f>
        <v>TE Artur</v>
      </c>
      <c r="E17" s="342" t="str">
        <f>VLOOKUP(C17,'пр.взв.'!B7:F38,3,FALSE)</f>
        <v>1993 ms</v>
      </c>
      <c r="F17" s="336" t="str">
        <f>VLOOKUP(C17,'пр.взв.'!B7:F38,4,FALSE)</f>
        <v>KGZ</v>
      </c>
      <c r="G17" s="104"/>
      <c r="H17" s="107"/>
      <c r="I17" s="318"/>
      <c r="J17" s="113"/>
      <c r="K17" s="114"/>
      <c r="L17" s="9"/>
      <c r="M17" s="369" t="s">
        <v>82</v>
      </c>
      <c r="N17" s="325">
        <v>14</v>
      </c>
      <c r="O17" s="326" t="str">
        <f>VLOOKUP(N17,'пр.взв.'!B7:E38,2,FALSE)</f>
        <v>FEDOROVICH Marat</v>
      </c>
      <c r="P17" s="327" t="str">
        <f>VLOOKUP(N17,'пр.взв.'!B7:E38,4,FALSE)</f>
        <v>RUS</v>
      </c>
      <c r="Q17" s="85"/>
      <c r="R17" s="85"/>
      <c r="S17" s="85"/>
      <c r="T17" s="85"/>
    </row>
    <row r="18" spans="1:20" ht="12.75" customHeight="1">
      <c r="A18" s="345"/>
      <c r="C18" s="348"/>
      <c r="D18" s="329">
        <f>'пр.взв.'!C20</f>
        <v>0</v>
      </c>
      <c r="E18" s="343"/>
      <c r="F18" s="337">
        <f>'пр.взв.'!E20</f>
        <v>0</v>
      </c>
      <c r="G18" s="305">
        <v>7</v>
      </c>
      <c r="H18" s="115"/>
      <c r="I18" s="107"/>
      <c r="J18" s="116"/>
      <c r="K18" s="110"/>
      <c r="L18" s="16"/>
      <c r="M18" s="369"/>
      <c r="N18" s="319"/>
      <c r="O18" s="321" t="e">
        <f>VLOOKUP(N18,'пр.взв.'!B1:E50,2,FALSE)</f>
        <v>#N/A</v>
      </c>
      <c r="P18" s="323" t="e">
        <f>VLOOKUP(N18,'пр.взв.'!B1:E50,4,FALSE)</f>
        <v>#N/A</v>
      </c>
      <c r="Q18" s="85"/>
      <c r="R18" s="85"/>
      <c r="S18" s="85"/>
      <c r="T18" s="85"/>
    </row>
    <row r="19" spans="1:20" ht="13.5" customHeight="1" thickBot="1">
      <c r="A19" s="345"/>
      <c r="C19" s="366">
        <v>15</v>
      </c>
      <c r="D19" s="328" t="str">
        <f>VLOOKUP(C19,'пр.взв.'!B7:F38,2,FALSE)</f>
        <v>NAMAZOV RUSLAN</v>
      </c>
      <c r="E19" s="340" t="str">
        <f>VLOOKUP(C19,'пр.взв.'!B7:F38,3,FALSE)</f>
        <v>1989 ms</v>
      </c>
      <c r="F19" s="332" t="str">
        <f>VLOOKUP(C19,'пр.взв.'!B7:F38,4,FALSE)</f>
        <v>BLR</v>
      </c>
      <c r="G19" s="306"/>
      <c r="H19" s="107"/>
      <c r="I19" s="107"/>
      <c r="J19" s="116"/>
      <c r="K19" s="110"/>
      <c r="L19" s="16"/>
      <c r="M19" s="369" t="s">
        <v>82</v>
      </c>
      <c r="N19" s="319">
        <v>4</v>
      </c>
      <c r="O19" s="328" t="str">
        <f>VLOOKUP(N19,'пр.взв.'!B7:E38,2,FALSE)</f>
        <v>MIKAYILOV  Farid</v>
      </c>
      <c r="P19" s="323" t="str">
        <f>VLOOKUP(N19,'пр.взв.'!B7:E38,4,FALSE)</f>
        <v>AZE</v>
      </c>
      <c r="Q19" s="85"/>
      <c r="R19" s="85"/>
      <c r="S19" s="85"/>
      <c r="T19" s="85"/>
    </row>
    <row r="20" spans="1:20" ht="12" customHeight="1" thickBot="1">
      <c r="A20" s="346"/>
      <c r="C20" s="367"/>
      <c r="D20" s="338">
        <f>'пр.взв.'!C36</f>
        <v>0</v>
      </c>
      <c r="E20" s="341"/>
      <c r="F20" s="333">
        <f>'пр.взв.'!E36</f>
        <v>0</v>
      </c>
      <c r="G20" s="107"/>
      <c r="H20" s="104"/>
      <c r="I20" s="104"/>
      <c r="J20" s="116"/>
      <c r="K20" s="110"/>
      <c r="L20" s="16"/>
      <c r="M20" s="369"/>
      <c r="N20" s="319"/>
      <c r="O20" s="329" t="e">
        <f>VLOOKUP(N20,'пр.взв.'!B2:E52,2,FALSE)</f>
        <v>#N/A</v>
      </c>
      <c r="P20" s="323" t="e">
        <f>VLOOKUP(N20,'пр.взв.'!B1:E52,4,FALSE)</f>
        <v>#N/A</v>
      </c>
      <c r="Q20" s="85"/>
      <c r="R20" s="85"/>
      <c r="S20" s="85"/>
      <c r="T20" s="85"/>
    </row>
    <row r="21" spans="3:20" ht="12" customHeight="1">
      <c r="C21" s="371"/>
      <c r="D21" s="135"/>
      <c r="E21" s="135"/>
      <c r="F21" s="136"/>
      <c r="G21" s="126"/>
      <c r="H21" s="126"/>
      <c r="I21" s="126"/>
      <c r="J21" s="124"/>
      <c r="K21" s="311">
        <v>10</v>
      </c>
      <c r="M21" s="369" t="s">
        <v>83</v>
      </c>
      <c r="N21" s="319">
        <v>9</v>
      </c>
      <c r="O21" s="321" t="str">
        <f>'пр.взв.'!C23</f>
        <v>SIDORENKO ALEKSANDR</v>
      </c>
      <c r="P21" s="330" t="str">
        <f>'пр.взв.'!E21</f>
        <v>BLR</v>
      </c>
      <c r="Q21" s="85"/>
      <c r="R21" s="85"/>
      <c r="S21" s="85"/>
      <c r="T21" s="85"/>
    </row>
    <row r="22" spans="3:20" ht="12" customHeight="1" thickBot="1">
      <c r="C22" s="372"/>
      <c r="D22" s="137"/>
      <c r="E22" s="137"/>
      <c r="F22" s="137"/>
      <c r="G22" s="124"/>
      <c r="H22" s="124"/>
      <c r="I22" s="124"/>
      <c r="J22" s="124"/>
      <c r="K22" s="312"/>
      <c r="L22" s="48"/>
      <c r="M22" s="369"/>
      <c r="N22" s="319"/>
      <c r="O22" s="321" t="e">
        <f>VLOOKUP(N22,'пр.взв.'!B4:E54,2,FALSE)</f>
        <v>#N/A</v>
      </c>
      <c r="P22" s="331" t="e">
        <f>VLOOKUP(O22,'пр.взв.'!C4:F54,2,FALSE)</f>
        <v>#N/A</v>
      </c>
      <c r="Q22" s="85"/>
      <c r="R22" s="85"/>
      <c r="S22" s="85"/>
      <c r="T22" s="85"/>
    </row>
    <row r="23" spans="1:16" ht="12" customHeight="1" thickBot="1">
      <c r="A23" s="344" t="s">
        <v>42</v>
      </c>
      <c r="C23" s="347">
        <v>2</v>
      </c>
      <c r="D23" s="339" t="str">
        <f>VLOOKUP(C23,'пр.взв.'!B7:F38,2,FALSE)</f>
        <v>ERALIEV  Nyrlan</v>
      </c>
      <c r="E23" s="342" t="str">
        <f>VLOOKUP(C23,'пр.взв.'!B7:F38,3,FALSE)</f>
        <v>1985 msic</v>
      </c>
      <c r="F23" s="336" t="str">
        <f>VLOOKUP(C23,'пр.взв.'!B7:F38,4,FALSE)</f>
        <v>KGZ</v>
      </c>
      <c r="G23" s="104"/>
      <c r="H23" s="47"/>
      <c r="I23" s="47"/>
      <c r="J23" s="47"/>
      <c r="K23" s="111"/>
      <c r="M23" s="369" t="s">
        <v>83</v>
      </c>
      <c r="N23" s="319">
        <v>5</v>
      </c>
      <c r="O23" s="321" t="str">
        <f>VLOOKUP(N23,'пр.взв.'!B7:E38,2,FALSE)</f>
        <v>CULESHOV Andrey</v>
      </c>
      <c r="P23" s="323" t="str">
        <f>VLOOKUP(N23,'пр.взв.'!B7:E38,4,FALSE)</f>
        <v>LAT</v>
      </c>
    </row>
    <row r="24" spans="1:16" ht="12" customHeight="1" thickBot="1">
      <c r="A24" s="345"/>
      <c r="C24" s="348"/>
      <c r="D24" s="329">
        <f>'пр.взв.'!C10</f>
        <v>0</v>
      </c>
      <c r="E24" s="343"/>
      <c r="F24" s="337"/>
      <c r="G24" s="313">
        <v>10</v>
      </c>
      <c r="H24" s="105"/>
      <c r="I24" s="105"/>
      <c r="J24" s="47"/>
      <c r="K24" s="127"/>
      <c r="M24" s="369"/>
      <c r="N24" s="319"/>
      <c r="O24" s="321" t="e">
        <f>VLOOKUP(N24,'пр.взв.'!B2:E56,2,FALSE)</f>
        <v>#N/A</v>
      </c>
      <c r="P24" s="323" t="e">
        <f>VLOOKUP(N24,'пр.взв.'!B5:E56,4,FALSE)</f>
        <v>#N/A</v>
      </c>
    </row>
    <row r="25" spans="1:16" ht="12" customHeight="1" thickBot="1">
      <c r="A25" s="345"/>
      <c r="C25" s="366">
        <v>10</v>
      </c>
      <c r="D25" s="339" t="str">
        <f>'пр.взв.'!C25</f>
        <v>MUDRANOV ASLAN</v>
      </c>
      <c r="E25" s="339" t="str">
        <f>'пр.взв.'!D25</f>
        <v>1987 ms</v>
      </c>
      <c r="F25" s="339" t="str">
        <f>'пр.взв.'!E25</f>
        <v>RUS</v>
      </c>
      <c r="G25" s="314"/>
      <c r="H25" s="106"/>
      <c r="I25" s="105"/>
      <c r="J25" s="47"/>
      <c r="K25" s="127"/>
      <c r="M25" s="369" t="s">
        <v>83</v>
      </c>
      <c r="N25" s="319">
        <v>3</v>
      </c>
      <c r="O25" s="321" t="str">
        <f>VLOOKUP(N25,'пр.взв.'!B7:E38,2,FALSE)</f>
        <v>GARAYEV  Javidan</v>
      </c>
      <c r="P25" s="323" t="str">
        <f>VLOOKUP(N25,'пр.взв.'!B7:E38,4,FALSE)</f>
        <v>AZE</v>
      </c>
    </row>
    <row r="26" spans="1:16" ht="12" customHeight="1" thickBot="1">
      <c r="A26" s="345"/>
      <c r="C26" s="367"/>
      <c r="D26" s="329">
        <f>'пр.взв.'!C12</f>
        <v>0</v>
      </c>
      <c r="E26" s="329">
        <f>'пр.взв.'!D12</f>
        <v>0</v>
      </c>
      <c r="F26" s="329">
        <f>'пр.взв.'!E12</f>
        <v>0</v>
      </c>
      <c r="G26" s="107"/>
      <c r="H26" s="105"/>
      <c r="I26" s="315">
        <v>10</v>
      </c>
      <c r="J26" s="47"/>
      <c r="K26" s="127"/>
      <c r="M26" s="369"/>
      <c r="N26" s="319"/>
      <c r="O26" s="321" t="e">
        <f>VLOOKUP(N26,'пр.взв.'!B2:E58,2,FALSE)</f>
        <v>#N/A</v>
      </c>
      <c r="P26" s="323" t="e">
        <f>VLOOKUP(N26,'пр.взв.'!B7:E58,4,FALSE)</f>
        <v>#N/A</v>
      </c>
    </row>
    <row r="27" spans="1:16" ht="12" customHeight="1" thickBot="1">
      <c r="A27" s="345"/>
      <c r="C27" s="347">
        <v>6</v>
      </c>
      <c r="D27" s="339" t="str">
        <f>VLOOKUP(C27,'пр.взв.'!B7:F38,2,FALSE)</f>
        <v>COLODII  Serghei</v>
      </c>
      <c r="E27" s="342">
        <f>VLOOKUP(C27,'пр.взв.'!B7:F38,3,FALSE)</f>
        <v>1985</v>
      </c>
      <c r="F27" s="336" t="str">
        <f>VLOOKUP(C27,'пр.взв.'!B7:F38,4,FALSE)</f>
        <v>MDA</v>
      </c>
      <c r="G27" s="104"/>
      <c r="H27" s="105"/>
      <c r="I27" s="316"/>
      <c r="J27" s="108"/>
      <c r="K27" s="110"/>
      <c r="M27" s="369" t="s">
        <v>83</v>
      </c>
      <c r="N27" s="319">
        <v>15</v>
      </c>
      <c r="O27" s="321" t="str">
        <f>VLOOKUP(N27,'пр.взв.'!B7:E38,2,FALSE)</f>
        <v>NAMAZOV RUSLAN</v>
      </c>
      <c r="P27" s="323" t="str">
        <f>VLOOKUP(N27,'пр.взв.'!B7:E38,4,FALSE)</f>
        <v>BLR</v>
      </c>
    </row>
    <row r="28" spans="1:16" ht="12" customHeight="1">
      <c r="A28" s="345"/>
      <c r="C28" s="348"/>
      <c r="D28" s="329">
        <f>'пр.взв.'!C18</f>
        <v>0</v>
      </c>
      <c r="E28" s="343"/>
      <c r="F28" s="337"/>
      <c r="G28" s="305">
        <v>14</v>
      </c>
      <c r="H28" s="109"/>
      <c r="I28" s="105"/>
      <c r="J28" s="110"/>
      <c r="K28" s="110"/>
      <c r="L28" s="12"/>
      <c r="M28" s="369"/>
      <c r="N28" s="319"/>
      <c r="O28" s="321" t="e">
        <f>VLOOKUP(N28,'пр.взв.'!B2:E60,2,FALSE)</f>
        <v>#N/A</v>
      </c>
      <c r="P28" s="323" t="e">
        <f>VLOOKUP(N28,'пр.взв.'!B2:E60,4,FALSE)</f>
        <v>#N/A</v>
      </c>
    </row>
    <row r="29" spans="1:18" ht="12" customHeight="1" thickBot="1">
      <c r="A29" s="345"/>
      <c r="C29" s="366">
        <v>14</v>
      </c>
      <c r="D29" s="328" t="str">
        <f>VLOOKUP(C29,'пр.взв.'!B7:F38,2,FALSE)</f>
        <v>FEDOROVICH Marat</v>
      </c>
      <c r="E29" s="340" t="str">
        <f>VLOOKUP(C29,'пр.взв.'!B7:F38,3,FALSE)</f>
        <v>1991 MS</v>
      </c>
      <c r="F29" s="332" t="str">
        <f>VLOOKUP(C29,'пр.взв.'!B7:F38,4,FALSE)</f>
        <v>RUS</v>
      </c>
      <c r="G29" s="306"/>
      <c r="H29" s="105"/>
      <c r="I29" s="105"/>
      <c r="J29" s="110"/>
      <c r="K29" s="128"/>
      <c r="L29" s="26"/>
      <c r="M29" s="369" t="s">
        <v>83</v>
      </c>
      <c r="N29" s="325">
        <v>2</v>
      </c>
      <c r="O29" s="326" t="str">
        <f>VLOOKUP(N29,'пр.взв.'!B7:E38,2,FALSE)</f>
        <v>ERALIEV  Nyrlan</v>
      </c>
      <c r="P29" s="327" t="str">
        <f>VLOOKUP(N29,'пр.взв.'!B7:E38,4,FALSE)</f>
        <v>KGZ</v>
      </c>
      <c r="Q29" s="85"/>
      <c r="R29" s="85"/>
    </row>
    <row r="30" spans="1:18" ht="12" customHeight="1" thickBot="1">
      <c r="A30" s="346"/>
      <c r="C30" s="367"/>
      <c r="D30" s="338">
        <f>'пр.взв.'!C34</f>
        <v>0</v>
      </c>
      <c r="E30" s="341"/>
      <c r="F30" s="333"/>
      <c r="G30" s="107"/>
      <c r="H30" s="105"/>
      <c r="I30" s="105"/>
      <c r="J30" s="47"/>
      <c r="K30" s="317">
        <v>10</v>
      </c>
      <c r="L30" s="12"/>
      <c r="M30" s="369"/>
      <c r="N30" s="319"/>
      <c r="O30" s="321" t="e">
        <f>VLOOKUP(N30,'пр.взв.'!B3:E62,2,FALSE)</f>
        <v>#N/A</v>
      </c>
      <c r="P30" s="323" t="e">
        <f>VLOOKUP(N30,'пр.взв.'!B1:E62,4,FALSE)</f>
        <v>#N/A</v>
      </c>
      <c r="Q30" s="85"/>
      <c r="R30" s="85"/>
    </row>
    <row r="31" spans="1:18" ht="12" customHeight="1" thickBot="1">
      <c r="A31" s="344" t="s">
        <v>43</v>
      </c>
      <c r="C31" s="347">
        <v>4</v>
      </c>
      <c r="D31" s="339" t="str">
        <f>VLOOKUP(C31,'пр.взв.'!B7:F38,2,FALSE)</f>
        <v>MIKAYILOV  Farid</v>
      </c>
      <c r="E31" s="342">
        <f>VLOOKUP(C31,'пр.взв.'!B7:F38,3,FALSE)</f>
        <v>1993</v>
      </c>
      <c r="F31" s="336" t="str">
        <f>VLOOKUP(C31,'пр.взв.'!B7:F38,4,FALSE)</f>
        <v>AZE</v>
      </c>
      <c r="G31" s="104"/>
      <c r="H31" s="105"/>
      <c r="I31" s="105"/>
      <c r="J31" s="47"/>
      <c r="K31" s="318"/>
      <c r="L31" s="12"/>
      <c r="M31" s="369" t="s">
        <v>83</v>
      </c>
      <c r="N31" s="319">
        <v>6</v>
      </c>
      <c r="O31" s="321" t="str">
        <f>VLOOKUP(N31,'пр.взв.'!B7:E38,2,FALSE)</f>
        <v>COLODII  Serghei</v>
      </c>
      <c r="P31" s="323" t="str">
        <f>VLOOKUP(N31,'пр.взв.'!B7:E38,4,FALSE)</f>
        <v>MDA</v>
      </c>
      <c r="Q31" s="85"/>
      <c r="R31" s="85"/>
    </row>
    <row r="32" spans="1:18" ht="12" customHeight="1">
      <c r="A32" s="345"/>
      <c r="C32" s="348"/>
      <c r="D32" s="329">
        <f>'пр.взв.'!C14</f>
        <v>0</v>
      </c>
      <c r="E32" s="343"/>
      <c r="F32" s="337"/>
      <c r="G32" s="313">
        <v>4</v>
      </c>
      <c r="H32" s="105"/>
      <c r="I32" s="105"/>
      <c r="J32" s="110"/>
      <c r="K32" s="47"/>
      <c r="L32" s="12"/>
      <c r="M32" s="369"/>
      <c r="N32" s="319"/>
      <c r="O32" s="321" t="e">
        <f>VLOOKUP(N32,'пр.взв.'!B3:E64,2,FALSE)</f>
        <v>#N/A</v>
      </c>
      <c r="P32" s="323" t="e">
        <f>VLOOKUP(N32,'пр.взв.'!B3:E64,4,FALSE)</f>
        <v>#N/A</v>
      </c>
      <c r="Q32" s="85"/>
      <c r="R32" s="85"/>
    </row>
    <row r="33" spans="1:18" ht="12" customHeight="1" thickBot="1">
      <c r="A33" s="345"/>
      <c r="C33" s="366">
        <v>12</v>
      </c>
      <c r="D33" s="328" t="str">
        <f>VLOOKUP(C33,'пр.взв.'!B7:F38,2,FALSE)</f>
        <v>KAMCHIBEKOV Arsen</v>
      </c>
      <c r="E33" s="340" t="str">
        <f>VLOOKUP(C33,'пр.взв.'!B7:F38,3,FALSE)</f>
        <v>1993 ms</v>
      </c>
      <c r="F33" s="332" t="str">
        <f>VLOOKUP(C33,'пр.взв.'!B7:F38,4,FALSE)</f>
        <v>KGZ</v>
      </c>
      <c r="G33" s="314"/>
      <c r="H33" s="106"/>
      <c r="I33" s="105"/>
      <c r="J33" s="110"/>
      <c r="K33" s="47"/>
      <c r="L33" s="12"/>
      <c r="M33" s="369" t="s">
        <v>83</v>
      </c>
      <c r="N33" s="319">
        <v>12</v>
      </c>
      <c r="O33" s="321" t="str">
        <f>VLOOKUP(N33,'пр.взв.'!B7:E38,2,FALSE)</f>
        <v>KAMCHIBEKOV Arsen</v>
      </c>
      <c r="P33" s="323" t="str">
        <f>VLOOKUP(N33,'пр.взв.'!B7:E38,4,FALSE)</f>
        <v>KGZ</v>
      </c>
      <c r="Q33" s="85"/>
      <c r="R33" s="85"/>
    </row>
    <row r="34" spans="1:18" ht="12" customHeight="1" thickBot="1">
      <c r="A34" s="345"/>
      <c r="C34" s="367"/>
      <c r="D34" s="338">
        <f>'пр.взв.'!C30</f>
        <v>0</v>
      </c>
      <c r="E34" s="341"/>
      <c r="F34" s="333"/>
      <c r="G34" s="107"/>
      <c r="H34" s="105"/>
      <c r="I34" s="317">
        <v>16</v>
      </c>
      <c r="J34" s="112"/>
      <c r="K34" s="47"/>
      <c r="L34" s="12"/>
      <c r="M34" s="369"/>
      <c r="N34" s="319"/>
      <c r="O34" s="321" t="e">
        <f>VLOOKUP(N34,'пр.взв.'!B3:E66,2,FALSE)</f>
        <v>#N/A</v>
      </c>
      <c r="P34" s="323" t="e">
        <f>VLOOKUP(N34,'пр.взв.'!B3:E66,4,FALSE)</f>
        <v>#N/A</v>
      </c>
      <c r="Q34" s="85"/>
      <c r="R34" s="85"/>
    </row>
    <row r="35" spans="1:18" ht="12" customHeight="1" thickBot="1">
      <c r="A35" s="345"/>
      <c r="C35" s="347">
        <v>8</v>
      </c>
      <c r="D35" s="339" t="str">
        <f>VLOOKUP(C35,'пр.взв.'!B7:F38,2,FALSE)</f>
        <v>ANISKEVICH IVAN</v>
      </c>
      <c r="E35" s="342" t="str">
        <f>VLOOKUP(C35,'пр.взв.'!B7:F38,3,FALSE)</f>
        <v>1988 ms</v>
      </c>
      <c r="F35" s="336" t="str">
        <f>VLOOKUP(C35,'пр.взв.'!B7:F38,4,FALSE)</f>
        <v>BLR</v>
      </c>
      <c r="G35" s="104"/>
      <c r="H35" s="107"/>
      <c r="I35" s="318"/>
      <c r="J35" s="113"/>
      <c r="K35" s="113"/>
      <c r="L35" s="9"/>
      <c r="M35" s="369" t="s">
        <v>83</v>
      </c>
      <c r="N35" s="319">
        <v>8</v>
      </c>
      <c r="O35" s="321" t="str">
        <f>VLOOKUP(N35,'пр.взв.'!B7:E38,2,FALSE)</f>
        <v>ANISKEVICH IVAN</v>
      </c>
      <c r="P35" s="323" t="str">
        <f>VLOOKUP(N35,'пр.взв.'!B7:E38,4,FALSE)</f>
        <v>BLR</v>
      </c>
      <c r="Q35" s="85"/>
      <c r="R35" s="85"/>
    </row>
    <row r="36" spans="1:18" ht="14.25" customHeight="1" thickBot="1">
      <c r="A36" s="345"/>
      <c r="C36" s="348"/>
      <c r="D36" s="329">
        <f>'пр.взв.'!C22</f>
        <v>0</v>
      </c>
      <c r="E36" s="343"/>
      <c r="F36" s="337"/>
      <c r="G36" s="305">
        <v>16</v>
      </c>
      <c r="H36" s="115"/>
      <c r="I36" s="107"/>
      <c r="J36" s="116"/>
      <c r="K36" s="47"/>
      <c r="L36" s="12"/>
      <c r="M36" s="369"/>
      <c r="N36" s="320"/>
      <c r="O36" s="322" t="e">
        <f>VLOOKUP(N36,'пр.взв.'!B3:E68,2,FALSE)</f>
        <v>#N/A</v>
      </c>
      <c r="P36" s="324" t="e">
        <f>VLOOKUP(N36,'пр.взв.'!B7:E68,4,FALSE)</f>
        <v>#N/A</v>
      </c>
      <c r="Q36" s="67"/>
      <c r="R36" s="67"/>
    </row>
    <row r="37" spans="1:18" ht="13.5" customHeight="1" thickBot="1">
      <c r="A37" s="345"/>
      <c r="C37" s="366">
        <v>16</v>
      </c>
      <c r="D37" s="328" t="str">
        <f>VLOOKUP(C37,'пр.взв.'!B7:F38,2,FALSE)</f>
        <v>SAPOZHNIKOV VLADIMIR</v>
      </c>
      <c r="E37" s="340" t="str">
        <f>VLOOKUP(C37,'пр.взв.'!B7:F38,3,FALSE)</f>
        <v>1981 msic</v>
      </c>
      <c r="F37" s="332" t="str">
        <f>VLOOKUP(C37,'пр.взв.'!B7:F38,4,FALSE)</f>
        <v>RUS</v>
      </c>
      <c r="G37" s="306"/>
      <c r="H37" s="107"/>
      <c r="I37" s="107"/>
      <c r="J37" s="116"/>
      <c r="K37" s="47"/>
      <c r="L37" s="12"/>
      <c r="M37" s="86"/>
      <c r="N37" s="86"/>
      <c r="O37" s="87"/>
      <c r="P37" s="85"/>
      <c r="Q37" s="88"/>
      <c r="R37" s="67"/>
    </row>
    <row r="38" spans="1:18" ht="13.5" customHeight="1" thickBot="1">
      <c r="A38" s="346"/>
      <c r="C38" s="367"/>
      <c r="D38" s="338">
        <f>'пр.взв.'!C38</f>
        <v>0</v>
      </c>
      <c r="E38" s="341"/>
      <c r="F38" s="333"/>
      <c r="G38" s="107"/>
      <c r="H38" s="104"/>
      <c r="I38" s="104"/>
      <c r="J38" s="116"/>
      <c r="K38" s="47"/>
      <c r="L38" s="16"/>
      <c r="M38" s="86"/>
      <c r="N38" s="86"/>
      <c r="O38" s="89"/>
      <c r="P38" s="85"/>
      <c r="Q38" s="85"/>
      <c r="R38" s="67"/>
    </row>
    <row r="39" spans="3:18" ht="12.75" customHeight="1">
      <c r="C39" s="46"/>
      <c r="P39" s="3"/>
      <c r="R39" s="3"/>
    </row>
    <row r="40" spans="5:18" ht="13.5" customHeight="1">
      <c r="E40" s="10"/>
      <c r="F40" s="118" t="s">
        <v>81</v>
      </c>
      <c r="G40" s="10"/>
      <c r="N40" s="49"/>
      <c r="P40" s="3"/>
      <c r="R40" s="50"/>
    </row>
    <row r="41" ht="12.75" customHeight="1" thickBot="1">
      <c r="R41" s="50"/>
    </row>
    <row r="42" spans="3:19" ht="12.75" customHeight="1">
      <c r="C42" s="364">
        <v>13</v>
      </c>
      <c r="D42" s="10"/>
      <c r="H42" s="7"/>
      <c r="I42" s="7"/>
      <c r="S42" s="45">
        <f>HYPERLINK('[1]реквизиты'!$G$12)</f>
      </c>
    </row>
    <row r="43" spans="3:18" ht="13.5" customHeight="1" thickBot="1">
      <c r="C43" s="365"/>
      <c r="D43" s="119"/>
      <c r="E43" s="120"/>
      <c r="F43" s="10"/>
      <c r="G43" s="10"/>
      <c r="H43" s="7"/>
      <c r="I43" s="7"/>
      <c r="Q43" s="3"/>
      <c r="R43" s="3"/>
    </row>
    <row r="44" spans="3:18" ht="13.5" customHeight="1">
      <c r="C44" s="121"/>
      <c r="D44" s="10"/>
      <c r="E44" s="309">
        <v>16</v>
      </c>
      <c r="F44" s="10"/>
      <c r="G44" s="10"/>
      <c r="H44" s="7"/>
      <c r="I44" s="7"/>
      <c r="Q44" s="53"/>
      <c r="R44" s="54"/>
    </row>
    <row r="45" spans="3:18" ht="16.5" customHeight="1" thickBot="1">
      <c r="C45" s="121"/>
      <c r="D45" s="10"/>
      <c r="E45" s="310"/>
      <c r="F45" s="130"/>
      <c r="G45" s="130"/>
      <c r="H45" s="130"/>
      <c r="I45" s="130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07" t="s">
        <v>84</v>
      </c>
      <c r="D46" s="122"/>
      <c r="E46" s="120"/>
      <c r="F46" s="130"/>
      <c r="G46" s="134"/>
      <c r="H46" s="134"/>
      <c r="I46" s="130"/>
      <c r="O46" s="3"/>
      <c r="P46" s="3"/>
      <c r="Q46" s="3"/>
      <c r="R46" s="3"/>
    </row>
    <row r="47" spans="3:18" ht="15.75" customHeight="1" thickBot="1">
      <c r="C47" s="308"/>
      <c r="D47" s="10"/>
      <c r="E47" s="10"/>
      <c r="F47" s="130"/>
      <c r="G47" s="133"/>
      <c r="H47" s="133"/>
      <c r="I47" s="130"/>
      <c r="J47" s="99"/>
      <c r="K47" s="99"/>
      <c r="L47" s="99"/>
      <c r="O47" s="100"/>
      <c r="P47" s="100"/>
      <c r="Q47" s="3"/>
      <c r="R47" s="3"/>
    </row>
    <row r="48" spans="3:18" ht="15.75">
      <c r="C48" s="7"/>
      <c r="D48" s="7"/>
      <c r="E48" s="107"/>
      <c r="F48" s="130"/>
      <c r="G48" s="130"/>
      <c r="H48" s="130"/>
      <c r="I48" s="130"/>
      <c r="J48" s="56"/>
      <c r="K48" s="56"/>
      <c r="L48" s="56"/>
      <c r="P48" s="57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17"/>
      <c r="Q49" s="3"/>
      <c r="R49" s="3"/>
    </row>
    <row r="50" spans="17:18" ht="15" customHeight="1">
      <c r="Q50" s="3"/>
      <c r="R50" s="3"/>
    </row>
    <row r="51" spans="1:18" ht="15" customHeight="1">
      <c r="A51" s="42" t="str">
        <f>'[1]реквизиты'!$A$8</f>
        <v>Chief referee</v>
      </c>
      <c r="B51" s="43"/>
      <c r="C51" s="43"/>
      <c r="D51" s="43"/>
      <c r="E51" s="3"/>
      <c r="F51" s="97"/>
      <c r="G51" s="130"/>
      <c r="H51" s="130"/>
      <c r="I51" s="98" t="str">
        <f>'[1]реквизиты'!$G$8</f>
        <v>Y. Shoya</v>
      </c>
      <c r="J51" s="56"/>
      <c r="M51" t="str">
        <f>'[1]реквизиты'!$G$9</f>
        <v>/RUS/</v>
      </c>
      <c r="Q51" s="3"/>
      <c r="R51" s="3"/>
    </row>
    <row r="52" spans="7:18" ht="15.75" customHeight="1">
      <c r="G52" s="130"/>
      <c r="H52" s="130"/>
      <c r="I52" s="117">
        <f>HYPERLINK('[1]реквизиты'!$A$13)</f>
      </c>
      <c r="J52" s="99"/>
      <c r="P52" s="3"/>
      <c r="Q52" s="53"/>
      <c r="R52" s="3"/>
    </row>
    <row r="53" spans="7:18" ht="12.75" customHeight="1">
      <c r="G53" s="130"/>
      <c r="H53" s="130"/>
      <c r="I53" s="123"/>
      <c r="P53" s="3"/>
      <c r="Q53" s="53"/>
      <c r="R53" s="3"/>
    </row>
    <row r="54" spans="15:18" ht="13.5" customHeight="1">
      <c r="O54" s="103"/>
      <c r="P54" s="3"/>
      <c r="Q54" s="3"/>
      <c r="R54" s="3"/>
    </row>
    <row r="55" spans="1:18" ht="15" customHeight="1">
      <c r="A55" s="42" t="str">
        <f>'[1]реквизиты'!$A$10</f>
        <v>Chief  secretary</v>
      </c>
      <c r="B55" s="55"/>
      <c r="C55" s="49"/>
      <c r="D55" s="49"/>
      <c r="E55" s="131"/>
      <c r="F55" s="130"/>
      <c r="G55" s="130"/>
      <c r="H55" s="130"/>
      <c r="I55" s="98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32"/>
      <c r="D56" s="130"/>
      <c r="E56" s="130"/>
      <c r="F56" s="130"/>
      <c r="G56" s="133"/>
      <c r="H56" s="133"/>
      <c r="I56" s="7"/>
      <c r="O56" s="3"/>
      <c r="P56" s="102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56">
    <mergeCell ref="C13:C14"/>
    <mergeCell ref="E13:E14"/>
    <mergeCell ref="D13:D14"/>
    <mergeCell ref="F13:F14"/>
    <mergeCell ref="C3:C4"/>
    <mergeCell ref="E5:E6"/>
    <mergeCell ref="C5:C6"/>
    <mergeCell ref="C7:C8"/>
    <mergeCell ref="E7:E8"/>
    <mergeCell ref="D5:D6"/>
    <mergeCell ref="D7:D8"/>
    <mergeCell ref="C21:C22"/>
    <mergeCell ref="C33:C34"/>
    <mergeCell ref="C23:C24"/>
    <mergeCell ref="C25:C26"/>
    <mergeCell ref="C27:C28"/>
    <mergeCell ref="C29:C30"/>
    <mergeCell ref="C31:C32"/>
    <mergeCell ref="M21:M22"/>
    <mergeCell ref="M33:M34"/>
    <mergeCell ref="M31:M32"/>
    <mergeCell ref="M27:M28"/>
    <mergeCell ref="M29:M30"/>
    <mergeCell ref="M23:M24"/>
    <mergeCell ref="M25:M26"/>
    <mergeCell ref="M7:M8"/>
    <mergeCell ref="M19:M20"/>
    <mergeCell ref="M9:M10"/>
    <mergeCell ref="M15:M16"/>
    <mergeCell ref="M17:M18"/>
    <mergeCell ref="M11:M12"/>
    <mergeCell ref="M13:M14"/>
    <mergeCell ref="C42:C43"/>
    <mergeCell ref="E37:E38"/>
    <mergeCell ref="C35:C36"/>
    <mergeCell ref="C37:C38"/>
    <mergeCell ref="E35:E36"/>
    <mergeCell ref="D37:D38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D31:D32"/>
    <mergeCell ref="A5:A12"/>
    <mergeCell ref="E9:E10"/>
    <mergeCell ref="C9:C10"/>
    <mergeCell ref="A13:A20"/>
    <mergeCell ref="C15:C16"/>
    <mergeCell ref="E15:E16"/>
    <mergeCell ref="E17:E18"/>
    <mergeCell ref="C17:C18"/>
    <mergeCell ref="C19:C20"/>
    <mergeCell ref="C11:C12"/>
    <mergeCell ref="F7:F8"/>
    <mergeCell ref="D9:D10"/>
    <mergeCell ref="F9:F10"/>
    <mergeCell ref="D11:D12"/>
    <mergeCell ref="F11:F12"/>
    <mergeCell ref="E11:E12"/>
    <mergeCell ref="F15:F16"/>
    <mergeCell ref="D17:D18"/>
    <mergeCell ref="F17:F18"/>
    <mergeCell ref="D19:D20"/>
    <mergeCell ref="F19:F20"/>
    <mergeCell ref="E19:E20"/>
    <mergeCell ref="D15:D16"/>
    <mergeCell ref="D23:D24"/>
    <mergeCell ref="F23:F24"/>
    <mergeCell ref="D25:D26"/>
    <mergeCell ref="F25:F26"/>
    <mergeCell ref="E25:E26"/>
    <mergeCell ref="E23:E24"/>
    <mergeCell ref="E31:E32"/>
    <mergeCell ref="D27:D28"/>
    <mergeCell ref="F27:F28"/>
    <mergeCell ref="D29:D30"/>
    <mergeCell ref="F29:F30"/>
    <mergeCell ref="E27:E28"/>
    <mergeCell ref="E29:E30"/>
    <mergeCell ref="F33:F34"/>
    <mergeCell ref="D35:D36"/>
    <mergeCell ref="F35:F36"/>
    <mergeCell ref="E33:E34"/>
    <mergeCell ref="N5:N6"/>
    <mergeCell ref="O5:O6"/>
    <mergeCell ref="N7:N8"/>
    <mergeCell ref="O7:O8"/>
    <mergeCell ref="P7:P8"/>
    <mergeCell ref="N9:N10"/>
    <mergeCell ref="O9:O10"/>
    <mergeCell ref="P9:P10"/>
    <mergeCell ref="P11:P12"/>
    <mergeCell ref="N13:N14"/>
    <mergeCell ref="O13:O14"/>
    <mergeCell ref="P13:P14"/>
    <mergeCell ref="N11:N12"/>
    <mergeCell ref="O11:O12"/>
    <mergeCell ref="P15:P16"/>
    <mergeCell ref="N17:N18"/>
    <mergeCell ref="O17:O18"/>
    <mergeCell ref="P17:P18"/>
    <mergeCell ref="N15:N16"/>
    <mergeCell ref="O15:O16"/>
    <mergeCell ref="P19:P20"/>
    <mergeCell ref="N21:N22"/>
    <mergeCell ref="O21:O22"/>
    <mergeCell ref="P21:P22"/>
    <mergeCell ref="N19:N20"/>
    <mergeCell ref="P23:P24"/>
    <mergeCell ref="N25:N26"/>
    <mergeCell ref="O25:O26"/>
    <mergeCell ref="P25:P26"/>
    <mergeCell ref="P27:P28"/>
    <mergeCell ref="N29:N30"/>
    <mergeCell ref="O29:O30"/>
    <mergeCell ref="P29:P30"/>
    <mergeCell ref="P35:P36"/>
    <mergeCell ref="N31:N32"/>
    <mergeCell ref="O31:O32"/>
    <mergeCell ref="P31:P32"/>
    <mergeCell ref="N33:N34"/>
    <mergeCell ref="O33:O34"/>
    <mergeCell ref="P33:P34"/>
    <mergeCell ref="G14:G15"/>
    <mergeCell ref="I16:I17"/>
    <mergeCell ref="N35:N36"/>
    <mergeCell ref="O35:O36"/>
    <mergeCell ref="N27:N28"/>
    <mergeCell ref="O27:O28"/>
    <mergeCell ref="N23:N24"/>
    <mergeCell ref="O23:O24"/>
    <mergeCell ref="O19:O20"/>
    <mergeCell ref="M35:M36"/>
    <mergeCell ref="G6:G7"/>
    <mergeCell ref="I8:I9"/>
    <mergeCell ref="K12:K13"/>
    <mergeCell ref="G10:G11"/>
    <mergeCell ref="G18:G19"/>
    <mergeCell ref="G24:G25"/>
    <mergeCell ref="I26:I27"/>
    <mergeCell ref="G28:G29"/>
    <mergeCell ref="G36:G37"/>
    <mergeCell ref="C46:C47"/>
    <mergeCell ref="E44:E45"/>
    <mergeCell ref="K21:K22"/>
    <mergeCell ref="K30:K31"/>
    <mergeCell ref="I34:I35"/>
    <mergeCell ref="G32:G33"/>
    <mergeCell ref="F37:F38"/>
    <mergeCell ref="F31:F32"/>
    <mergeCell ref="D33:D3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2012-03-25T15:41:40Z</cp:lastPrinted>
  <dcterms:created xsi:type="dcterms:W3CDTF">1996-10-08T23:32:33Z</dcterms:created>
  <dcterms:modified xsi:type="dcterms:W3CDTF">2012-03-27T07:01:39Z</dcterms:modified>
  <cp:category/>
  <cp:version/>
  <cp:contentType/>
  <cp:contentStatus/>
</cp:coreProperties>
</file>